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Kolektor - Dostavba podz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'Kolektor - Dostavba podze...'!$C$135:$K$363</definedName>
    <definedName name="_xlnm.Print_Area" localSheetId="1">'Kolektor - Dostavba podze...'!$C$4:$J$76,'Kolektor - Dostavba podze...'!$C$82:$J$117,'Kolektor - Dostavba podze...'!$C$123:$K$363</definedName>
    <definedName name="_xlnm.Print_Titles" localSheetId="1">'Kolektor - Dostavba podze...'!$135:$135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363"/>
  <c r="BH363"/>
  <c r="BG363"/>
  <c r="BF363"/>
  <c r="T363"/>
  <c r="T362"/>
  <c r="R363"/>
  <c r="R362"/>
  <c r="P363"/>
  <c r="P362"/>
  <c r="BK363"/>
  <c r="BK362"/>
  <c r="J362"/>
  <c r="J363"/>
  <c r="BE363"/>
  <c r="J116"/>
  <c r="BI361"/>
  <c r="BH361"/>
  <c r="BG361"/>
  <c r="BF361"/>
  <c r="T361"/>
  <c r="T360"/>
  <c r="R361"/>
  <c r="R360"/>
  <c r="P361"/>
  <c r="P360"/>
  <c r="BK361"/>
  <c r="BK360"/>
  <c r="J360"/>
  <c r="J361"/>
  <c r="BE361"/>
  <c r="J115"/>
  <c r="BI359"/>
  <c r="BH359"/>
  <c r="BG359"/>
  <c r="BF359"/>
  <c r="T359"/>
  <c r="T358"/>
  <c r="T357"/>
  <c r="R359"/>
  <c r="R358"/>
  <c r="R357"/>
  <c r="P359"/>
  <c r="P358"/>
  <c r="P357"/>
  <c r="BK359"/>
  <c r="BK358"/>
  <c r="J358"/>
  <c r="BK357"/>
  <c r="J357"/>
  <c r="J359"/>
  <c r="BE359"/>
  <c r="J114"/>
  <c r="J113"/>
  <c r="BI355"/>
  <c r="BH355"/>
  <c r="BG355"/>
  <c r="BF355"/>
  <c r="T355"/>
  <c r="T354"/>
  <c r="R355"/>
  <c r="R354"/>
  <c r="P355"/>
  <c r="P354"/>
  <c r="BK355"/>
  <c r="BK354"/>
  <c r="J354"/>
  <c r="J355"/>
  <c r="BE355"/>
  <c r="J112"/>
  <c r="BI352"/>
  <c r="BH352"/>
  <c r="BG352"/>
  <c r="BF352"/>
  <c r="T352"/>
  <c r="R352"/>
  <c r="P352"/>
  <c r="BK352"/>
  <c r="J352"/>
  <c r="BE352"/>
  <c r="BI350"/>
  <c r="BH350"/>
  <c r="BG350"/>
  <c r="BF350"/>
  <c r="T350"/>
  <c r="T349"/>
  <c r="T348"/>
  <c r="R350"/>
  <c r="R349"/>
  <c r="R348"/>
  <c r="P350"/>
  <c r="P349"/>
  <c r="P348"/>
  <c r="BK350"/>
  <c r="BK349"/>
  <c r="J349"/>
  <c r="BK348"/>
  <c r="J348"/>
  <c r="J350"/>
  <c r="BE350"/>
  <c r="J111"/>
  <c r="J110"/>
  <c r="BI346"/>
  <c r="BH346"/>
  <c r="BG346"/>
  <c r="BF346"/>
  <c r="T346"/>
  <c r="T345"/>
  <c r="R346"/>
  <c r="R345"/>
  <c r="P346"/>
  <c r="P345"/>
  <c r="BK346"/>
  <c r="BK345"/>
  <c r="J345"/>
  <c r="J346"/>
  <c r="BE346"/>
  <c r="J109"/>
  <c r="BI343"/>
  <c r="BH343"/>
  <c r="BG343"/>
  <c r="BF343"/>
  <c r="T343"/>
  <c r="R343"/>
  <c r="P343"/>
  <c r="BK343"/>
  <c r="J343"/>
  <c r="BE343"/>
  <c r="BI341"/>
  <c r="BH341"/>
  <c r="BG341"/>
  <c r="BF341"/>
  <c r="T341"/>
  <c r="T340"/>
  <c r="R341"/>
  <c r="R340"/>
  <c r="P341"/>
  <c r="P340"/>
  <c r="BK341"/>
  <c r="BK340"/>
  <c r="J340"/>
  <c r="J341"/>
  <c r="BE341"/>
  <c r="J108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5"/>
  <c r="BH315"/>
  <c r="BG315"/>
  <c r="BF315"/>
  <c r="T315"/>
  <c r="T314"/>
  <c r="T313"/>
  <c r="R315"/>
  <c r="R314"/>
  <c r="R313"/>
  <c r="P315"/>
  <c r="P314"/>
  <c r="P313"/>
  <c r="BK315"/>
  <c r="BK314"/>
  <c r="J314"/>
  <c r="BK313"/>
  <c r="J313"/>
  <c r="J315"/>
  <c r="BE315"/>
  <c r="J107"/>
  <c r="J106"/>
  <c r="BI312"/>
  <c r="BH312"/>
  <c r="BG312"/>
  <c r="BF312"/>
  <c r="T312"/>
  <c r="T311"/>
  <c r="R312"/>
  <c r="R311"/>
  <c r="P312"/>
  <c r="P311"/>
  <c r="BK312"/>
  <c r="BK311"/>
  <c r="J311"/>
  <c r="J312"/>
  <c r="BE312"/>
  <c r="J105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T280"/>
  <c r="R281"/>
  <c r="R280"/>
  <c r="P281"/>
  <c r="P280"/>
  <c r="BK281"/>
  <c r="BK280"/>
  <c r="J280"/>
  <c r="J281"/>
  <c r="BE281"/>
  <c r="J104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T256"/>
  <c r="R257"/>
  <c r="R256"/>
  <c r="P257"/>
  <c r="P256"/>
  <c r="BK257"/>
  <c r="BK256"/>
  <c r="J256"/>
  <c r="J257"/>
  <c r="BE257"/>
  <c r="J103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T249"/>
  <c r="R250"/>
  <c r="R249"/>
  <c r="P250"/>
  <c r="P249"/>
  <c r="BK250"/>
  <c r="BK249"/>
  <c r="J249"/>
  <c r="J250"/>
  <c r="BE250"/>
  <c r="J102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T238"/>
  <c r="R239"/>
  <c r="R238"/>
  <c r="P239"/>
  <c r="P238"/>
  <c r="BK239"/>
  <c r="BK238"/>
  <c r="J238"/>
  <c r="J239"/>
  <c r="BE239"/>
  <c r="J101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T230"/>
  <c r="R231"/>
  <c r="R230"/>
  <c r="P231"/>
  <c r="P230"/>
  <c r="BK231"/>
  <c r="BK230"/>
  <c r="J230"/>
  <c r="J231"/>
  <c r="BE231"/>
  <c r="J10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T216"/>
  <c r="R217"/>
  <c r="R216"/>
  <c r="P217"/>
  <c r="P216"/>
  <c r="BK217"/>
  <c r="BK216"/>
  <c r="J216"/>
  <c r="J217"/>
  <c r="BE217"/>
  <c r="J99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9"/>
  <c r="F37"/>
  <c i="1" r="BD95"/>
  <c i="2" r="BH139"/>
  <c r="F36"/>
  <c i="1" r="BC95"/>
  <c i="2" r="BG139"/>
  <c r="F35"/>
  <c i="1" r="BB95"/>
  <c i="2" r="BF139"/>
  <c r="J34"/>
  <c i="1" r="AW95"/>
  <c i="2" r="F34"/>
  <c i="1" r="BA95"/>
  <c i="2" r="T139"/>
  <c r="T138"/>
  <c r="T137"/>
  <c r="T136"/>
  <c r="R139"/>
  <c r="R138"/>
  <c r="R137"/>
  <c r="R136"/>
  <c r="P139"/>
  <c r="P138"/>
  <c r="P137"/>
  <c r="P136"/>
  <c i="1" r="AU95"/>
  <c i="2" r="BK139"/>
  <c r="BK138"/>
  <c r="J138"/>
  <c r="BK137"/>
  <c r="J137"/>
  <c r="BK136"/>
  <c r="J136"/>
  <c r="J96"/>
  <c r="J30"/>
  <c i="1" r="AG95"/>
  <c i="2" r="J139"/>
  <c r="BE139"/>
  <c r="J33"/>
  <c i="1" r="AV95"/>
  <c i="2" r="F33"/>
  <c i="1" r="AZ95"/>
  <c i="2" r="J98"/>
  <c r="J97"/>
  <c r="J133"/>
  <c r="J132"/>
  <c r="F130"/>
  <c r="E128"/>
  <c r="J92"/>
  <c r="J91"/>
  <c r="F89"/>
  <c r="E87"/>
  <c r="J39"/>
  <c r="J18"/>
  <c r="E18"/>
  <c r="F133"/>
  <c r="F92"/>
  <c r="J17"/>
  <c r="J15"/>
  <c r="E15"/>
  <c r="F132"/>
  <c r="F91"/>
  <c r="J14"/>
  <c r="J12"/>
  <c r="J130"/>
  <c r="J89"/>
  <c r="E7"/>
  <c r="E126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<sst xmlns="http://schemas.openxmlformats.org/spreadsheetml/2006/main">
  <si>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</si>
  <si>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</si>
  <si>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</si>
  <si>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</si>
  <si>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</si>
  <si>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{73d0365b-cc26-4c01-abf8-9c19c4eb3625}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</si>
  <si>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</si>
  <si>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</si>
  <si>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</si>
  <si>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</si>
  <si>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</si>
  <si>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</si>
  <si>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</si>
  <si>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</si>
  <si>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Nemocnice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</si>
  <si>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</si>
  <si>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</si>
  <si>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Dostavba podzemního kolektoru+ úprava parkoviště</t>
  </si>
  <si>
    <t>KSO:</t>
  </si>
  <si>
    <t>CC-CZ:</t>
  </si>
  <si>
    <t>Místo:</t>
  </si>
  <si>
    <t>Dvůr Králové n. Labem</t>
  </si>
  <si>
    <t>Datum:</t>
  </si>
  <si>
    <t>5. 11. 2019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</si>
  <si>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</si>
  <si>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</si>
  <si>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</si>
  <si>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</si>
  <si>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</si>
  <si>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</si>
  <si>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</si>
  <si>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ATELIER H1&amp; ATELIER HÁJEK s.r.o.</t>
  </si>
  <si>
    <t>True</t>
  </si>
  <si>
    <t>Zpracovatel:</t>
  </si>
  <si>
    <t>Eršilová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</si>
  <si>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</si>
  <si>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</si>
  <si>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</si>
  <si>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</si>
  <si>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</si>
  <si>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</si>
  <si>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</si>
  <si>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</si>
  <si>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</si>
  <si>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</si>
  <si>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</si>
  <si>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</si>
  <si>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</si>
  <si>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</si>
  <si>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</si>
  <si>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</si>
  <si>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</si>
  <si>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</si>
  <si>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</si>
  <si>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</si>
  <si>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</si>
  <si>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</si>
  <si>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</si>
  <si>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</si>
  <si>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</si>
  <si>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</si>
  <si>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</si>
  <si>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</si>
  <si>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</si>
  <si>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</si>
  <si>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</si>
  <si>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</si>
  <si>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</si>
  <si>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</si>
  <si>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</si>
  <si>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</si>
  <si>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</si>
  <si>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</si>
  <si>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</si>
  <si>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</si>
  <si>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</si>
  <si>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</si>
  <si>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</si>
  <si>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</si>
  <si>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</si>
  <si>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</si>
  <si>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Kolektor</t>
  </si>
  <si>
    <t>Dostavba podzemního kolektoru</t>
  </si>
  <si>
    <t>STA</t>
  </si>
  <si>
    <t>1</t>
  </si>
  <si>
    <t>{507c18fa-c51d-4e1b-8b8d-694a41f7eb49}</t>
  </si>
  <si>
    <t>2</t>
  </si>
  <si>
    <t>KRYCÍ LIST SOUPISU PRACÍ</t>
  </si>
  <si>
    <t>Objekt:</t>
  </si>
  <si>
    <t>Kolektor - Dostavba podzemního kolektoru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</si>
  <si>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</si>
  <si>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</si>
  <si>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</si>
  <si>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</si>
  <si>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</si>
  <si>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</si>
  <si>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</si>
  <si>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</si>
  <si>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</si>
  <si>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</si>
  <si>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</si>
  <si>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</si>
  <si>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</si>
  <si>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</si>
  <si>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</si>
  <si>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</si>
  <si>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723 - Zdravotechnika</t>
  </si>
  <si>
    <t xml:space="preserve">    731 - Ústřední vytápění -</t>
  </si>
  <si>
    <t>M - Práce a dodávky M</t>
  </si>
  <si>
    <t xml:space="preserve">    21-M - Elektromontáže </t>
  </si>
  <si>
    <t xml:space="preserve">    25-M - Mediciální plyny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</si>
  <si>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</si>
  <si>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</si>
  <si>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</si>
  <si>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</si>
  <si>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</si>
  <si>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</si>
  <si>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</si>
  <si>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</si>
  <si>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</si>
  <si>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</si>
  <si>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</si>
  <si>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</si>
  <si>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</si>
  <si>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</si>
  <si>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</si>
  <si>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</si>
  <si>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</si>
  <si>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</si>
  <si>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</si>
  <si>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</si>
  <si>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</si>
  <si>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</si>
  <si>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113107021</t>
  </si>
  <si>
    <t>Odstranění podkladu z kameniva drceného tl 100 mm při překopech ručně</t>
  </si>
  <si>
    <t>m2</t>
  </si>
  <si>
    <t>CS ÚRS 2019 01</t>
  </si>
  <si>
    <t>4</t>
  </si>
  <si>
    <t>-323222881</t>
  </si>
  <si>
    <t>VV</t>
  </si>
  <si>
    <t>76,0</t>
  </si>
  <si>
    <t>113107152</t>
  </si>
  <si>
    <t>Odstranění podkladu z kameniva těženého tl 200 mm strojně pl přes 50 do 200 m2</t>
  </si>
  <si>
    <t>-1705831921</t>
  </si>
  <si>
    <t>3</t>
  </si>
  <si>
    <t>113107162</t>
  </si>
  <si>
    <t>Odstranění podkladu z kameniva drceného tl 200 mm strojně pl přes 50 do 200 m2</t>
  </si>
  <si>
    <t>-391470686</t>
  </si>
  <si>
    <t>113107541</t>
  </si>
  <si>
    <t>Odstranění podkladu živičných tl 50 mm při překopech strojně pl přes 15 m2</t>
  </si>
  <si>
    <t>868777100</t>
  </si>
  <si>
    <t xml:space="preserve">"trasa 1"  4,0*3,8</t>
  </si>
  <si>
    <t xml:space="preserve">"trasa 2"   4,0*15,2</t>
  </si>
  <si>
    <t>Součet</t>
  </si>
  <si>
    <t>5</t>
  </si>
  <si>
    <t>113202111</t>
  </si>
  <si>
    <t>Vytrhání obrub krajníků obrubníků stojatých</t>
  </si>
  <si>
    <t>m</t>
  </si>
  <si>
    <t>-86340078</t>
  </si>
  <si>
    <t>20,0</t>
  </si>
  <si>
    <t>6</t>
  </si>
  <si>
    <t>121101101</t>
  </si>
  <si>
    <t>Sejmutí ornice s přemístěním na vzdálenost do 50 m</t>
  </si>
  <si>
    <t>m3</t>
  </si>
  <si>
    <t>217866390</t>
  </si>
  <si>
    <t xml:space="preserve">"trasa 1"  25,5*6,5*0,2</t>
  </si>
  <si>
    <t xml:space="preserve">"trasa  2"  23,5*6,5*0,2</t>
  </si>
  <si>
    <t>7</t>
  </si>
  <si>
    <t>122101401</t>
  </si>
  <si>
    <t>Vykopávky v zemníku na suchu v hornině tř. 1 a 2 objem do 100 m3- zásypy</t>
  </si>
  <si>
    <t>-2013066991</t>
  </si>
  <si>
    <t>184,09+86,875</t>
  </si>
  <si>
    <t>8</t>
  </si>
  <si>
    <t>M</t>
  </si>
  <si>
    <t>583312000</t>
  </si>
  <si>
    <t xml:space="preserve">Zásypový  materiál</t>
  </si>
  <si>
    <t>t</t>
  </si>
  <si>
    <t>2090310992</t>
  </si>
  <si>
    <t>(184,09+86,875)*1,6</t>
  </si>
  <si>
    <t>9</t>
  </si>
  <si>
    <t>122201101</t>
  </si>
  <si>
    <t>Odkopávky a prokopávky nezapažené v hornině tř. 3 objem do 100 m3- travnatá plocha</t>
  </si>
  <si>
    <t>571847115</t>
  </si>
  <si>
    <t xml:space="preserve">"trasa 1"  (23,7*6,0+5,5*0,5)*(0,2+0,8)/2</t>
  </si>
  <si>
    <t xml:space="preserve">"trasa  2"  8,0*6,0*0,3</t>
  </si>
  <si>
    <t>10</t>
  </si>
  <si>
    <t>130901103</t>
  </si>
  <si>
    <t xml:space="preserve">Bourání kcí v hloubených vykopávkách ze zdiva cihelného nebo smíšeného na MC </t>
  </si>
  <si>
    <t>-1333963609</t>
  </si>
  <si>
    <t xml:space="preserve">"stěny kolektoru"   </t>
  </si>
  <si>
    <t>(25,5*2+1,0+0,9+23,5+1,75+20,5+0,6)*0,3*2,25</t>
  </si>
  <si>
    <t>11</t>
  </si>
  <si>
    <t>130901121</t>
  </si>
  <si>
    <t>Bourání kcí v hloubených vykopávkách ze zdiva z betonu prostého ručně</t>
  </si>
  <si>
    <t>-716309727</t>
  </si>
  <si>
    <t xml:space="preserve">"základy"  </t>
  </si>
  <si>
    <t>(25,5*2+1,0+0,9+23,5+1,75+20,5+0,6)*0,4*0,5</t>
  </si>
  <si>
    <t>12</t>
  </si>
  <si>
    <t>130951123</t>
  </si>
  <si>
    <t>Bourání kcí v hloubených vykopávkách ze zdiva ze ŽB nebo předpjatého</t>
  </si>
  <si>
    <t>589331651</t>
  </si>
  <si>
    <t xml:space="preserve">"Částečně strop  kolektoru  " (2,7*1,65+1,2*1,8+2,2*1,8)*0,1</t>
  </si>
  <si>
    <t>13</t>
  </si>
  <si>
    <t>132301202</t>
  </si>
  <si>
    <t>Hloubení rýh š do 2000 mm v hornině tř. 4 objemu do 1000 m3</t>
  </si>
  <si>
    <t>1584132168</t>
  </si>
  <si>
    <t>"kolektor"</t>
  </si>
  <si>
    <t>"trasa 1" (25,0+23,0)*1,0*2,2+(1,8*1,0+3,6*1,0)*2,2</t>
  </si>
  <si>
    <t xml:space="preserve">"trasa2"   (23,55+1,4+20,5)*1,0*2,2</t>
  </si>
  <si>
    <t xml:space="preserve">"dno- prohloubení"   (25,5+23,5)*0,45+1,8*1,7*0,45</t>
  </si>
  <si>
    <t>14</t>
  </si>
  <si>
    <t>151711111</t>
  </si>
  <si>
    <t>Osazení zápor ocelových dl do 8 m</t>
  </si>
  <si>
    <t>12523985</t>
  </si>
  <si>
    <t>3,45*84</t>
  </si>
  <si>
    <t>13010970</t>
  </si>
  <si>
    <t xml:space="preserve">Ocelové zápory  HE-B 100 jakost 11 375</t>
  </si>
  <si>
    <t>377790982</t>
  </si>
  <si>
    <t>289,8*0,0204</t>
  </si>
  <si>
    <t>16</t>
  </si>
  <si>
    <t>151711131</t>
  </si>
  <si>
    <t>Vytažení zápor ocelových dl do 8 m</t>
  </si>
  <si>
    <t>1202807175</t>
  </si>
  <si>
    <t>289,8</t>
  </si>
  <si>
    <t>17</t>
  </si>
  <si>
    <t>151712111</t>
  </si>
  <si>
    <t>Převázka ocelová zdvojená pro kotvení záporového pažení</t>
  </si>
  <si>
    <t>-1965506867</t>
  </si>
  <si>
    <t>99,0</t>
  </si>
  <si>
    <t>18</t>
  </si>
  <si>
    <t>151712121</t>
  </si>
  <si>
    <t>Odstranění ocelové převázky zdvojené pro kotvení záporového pažení</t>
  </si>
  <si>
    <t>-739664489</t>
  </si>
  <si>
    <t>19</t>
  </si>
  <si>
    <t>151713111</t>
  </si>
  <si>
    <t>Zřízení vrchního kotvení zápor při délce zápory do 8 m</t>
  </si>
  <si>
    <t>kus</t>
  </si>
  <si>
    <t>1493196641</t>
  </si>
  <si>
    <t xml:space="preserve">"2* Lp  0,6*6,0"   43</t>
  </si>
  <si>
    <t>20</t>
  </si>
  <si>
    <t>151713112</t>
  </si>
  <si>
    <t>Odstranění vrchního kotvení zápor při délce zápory do 8 m</t>
  </si>
  <si>
    <t>1996444135</t>
  </si>
  <si>
    <t>151721111</t>
  </si>
  <si>
    <t>Zřízení pažení do ocelových zápor hl výkopu do 4 m s jeho následným odstraněním</t>
  </si>
  <si>
    <t>1549360868</t>
  </si>
  <si>
    <t xml:space="preserve">"výdřeva 60 mm"    13,7/0,06</t>
  </si>
  <si>
    <t>22</t>
  </si>
  <si>
    <t>161101101</t>
  </si>
  <si>
    <t>Svislé přemístění výkopku z horniny tř. 1 až 4 hl výkopu do 2,5 m</t>
  </si>
  <si>
    <t>977384735</t>
  </si>
  <si>
    <t xml:space="preserve">" přes 100 m3 = 50%"   240,897*0,5</t>
  </si>
  <si>
    <t>23</t>
  </si>
  <si>
    <t>162701105</t>
  </si>
  <si>
    <t>Vodorovné přemístění do 10000 m výkopku/sypaniny z horniny tř. 1 až 4</t>
  </si>
  <si>
    <t>108703267</t>
  </si>
  <si>
    <t xml:space="preserve">"výkopy"    86,875+240,897</t>
  </si>
  <si>
    <t>24</t>
  </si>
  <si>
    <t>162701155</t>
  </si>
  <si>
    <t>Vodorovné přemístění do 10000 m výkopku/sypaniny z horniny tř. 5 až 7</t>
  </si>
  <si>
    <t>1920082769</t>
  </si>
  <si>
    <t xml:space="preserve">"bourané konstr ve výkopech"    66,994+19,85+1,058</t>
  </si>
  <si>
    <t>25</t>
  </si>
  <si>
    <t>171101104</t>
  </si>
  <si>
    <t>Uložení sypaniny z hornin soudržných do násypů zhutněných do 102 % PS</t>
  </si>
  <si>
    <t>1548281112</t>
  </si>
  <si>
    <t xml:space="preserve">"zpětný násyp nad kanálem"  86,875</t>
  </si>
  <si>
    <t>26</t>
  </si>
  <si>
    <t>171201201</t>
  </si>
  <si>
    <t>Uložení sypaniny na skládky</t>
  </si>
  <si>
    <t>-2001767226</t>
  </si>
  <si>
    <t xml:space="preserve">" vytěžená zemina"    327,772</t>
  </si>
  <si>
    <t>27</t>
  </si>
  <si>
    <t>171201211</t>
  </si>
  <si>
    <t>Poplatek za uložení stavebního odpadu - zeminy a kameniva na skládce</t>
  </si>
  <si>
    <t>-637529257</t>
  </si>
  <si>
    <t>327,772*1,8</t>
  </si>
  <si>
    <t>28</t>
  </si>
  <si>
    <t>174101101</t>
  </si>
  <si>
    <t>Zásyp jam, šachet rýh nebo kolem objektů sypaninou se zhutněním</t>
  </si>
  <si>
    <t>-1123376921</t>
  </si>
  <si>
    <t xml:space="preserve">"trasa1"  (24,95+1,7)*0,85*2,2+(22,95+1,7+1,65)*0,85*2,2</t>
  </si>
  <si>
    <t xml:space="preserve">"trasa 2"  (23,55+1,4+20,5)*0,85*2,2</t>
  </si>
  <si>
    <t>29</t>
  </si>
  <si>
    <t>181301103</t>
  </si>
  <si>
    <t>Rozprostření ornice tl vrstvy do 200 mm pl do 500 m2 v rovině nebo ve svahu do 1:5</t>
  </si>
  <si>
    <t>-144667269</t>
  </si>
  <si>
    <t>63,7</t>
  </si>
  <si>
    <t>30</t>
  </si>
  <si>
    <t>181411132</t>
  </si>
  <si>
    <t>Založení parkového trávníku výsevem plochy do 1000 m2 ve svahu do 1:2</t>
  </si>
  <si>
    <t>1758618536</t>
  </si>
  <si>
    <t>31</t>
  </si>
  <si>
    <t>00572410</t>
  </si>
  <si>
    <t>osivo směs travní parková</t>
  </si>
  <si>
    <t>kg</t>
  </si>
  <si>
    <t>1028551752</t>
  </si>
  <si>
    <t>63,7*0,015 'Přepočtené koeficientem množství</t>
  </si>
  <si>
    <t>32</t>
  </si>
  <si>
    <t>181951102</t>
  </si>
  <si>
    <t>Úprava pláně v hornině tř. 1 až 4 se zhutněním</t>
  </si>
  <si>
    <t>1617941316</t>
  </si>
  <si>
    <t>Zakládání</t>
  </si>
  <si>
    <t>33</t>
  </si>
  <si>
    <t>224511114</t>
  </si>
  <si>
    <t>Vrty maloprofilové D do 245 mm úklon do 45° hl do 25 m hor. III a IV</t>
  </si>
  <si>
    <t>-1928819814</t>
  </si>
  <si>
    <t>1,15*84</t>
  </si>
  <si>
    <t>34</t>
  </si>
  <si>
    <t>273313511</t>
  </si>
  <si>
    <t>Základové desky z betonu tř. C 12/15 - podkladní beton</t>
  </si>
  <si>
    <t>14214466</t>
  </si>
  <si>
    <t xml:space="preserve">"statika"   9,2</t>
  </si>
  <si>
    <t>35</t>
  </si>
  <si>
    <t>273321511</t>
  </si>
  <si>
    <t>Základové desky ze ŽB bez zvýšených nároků na prostředí tř. C 25/30</t>
  </si>
  <si>
    <t>1420953961</t>
  </si>
  <si>
    <t xml:space="preserve">"statika"   12,2</t>
  </si>
  <si>
    <t>36</t>
  </si>
  <si>
    <t>273351121</t>
  </si>
  <si>
    <t>Zřízení bednění základových desek</t>
  </si>
  <si>
    <t>-1782445162</t>
  </si>
  <si>
    <t xml:space="preserve">"statika"     15,0</t>
  </si>
  <si>
    <t>37</t>
  </si>
  <si>
    <t>273351122</t>
  </si>
  <si>
    <t>Odstranění bednění základových desek</t>
  </si>
  <si>
    <t>1787111728</t>
  </si>
  <si>
    <t>38</t>
  </si>
  <si>
    <t>273361821</t>
  </si>
  <si>
    <t>Výztuž základových desek betonářskou ocelí 10 505 (R)</t>
  </si>
  <si>
    <t>896357046</t>
  </si>
  <si>
    <t xml:space="preserve">"statika"    0,837</t>
  </si>
  <si>
    <t>39</t>
  </si>
  <si>
    <t>273362021</t>
  </si>
  <si>
    <t>Výztuž základových desek svařovanými sítěmi Kari</t>
  </si>
  <si>
    <t>-1049014860</t>
  </si>
  <si>
    <t>0,523</t>
  </si>
  <si>
    <t>Svislé a kompletní konstrukce</t>
  </si>
  <si>
    <t>40</t>
  </si>
  <si>
    <t>341321410</t>
  </si>
  <si>
    <t>Stěny nosné ze ŽB tř. C 25/30</t>
  </si>
  <si>
    <t>1006979003</t>
  </si>
  <si>
    <t xml:space="preserve">"statika"    24,7</t>
  </si>
  <si>
    <t>41</t>
  </si>
  <si>
    <t>341351111</t>
  </si>
  <si>
    <t>Zřízení oboustranného bednění nosných stěn</t>
  </si>
  <si>
    <t>1363686635</t>
  </si>
  <si>
    <t xml:space="preserve">"statika"   329,0</t>
  </si>
  <si>
    <t>42</t>
  </si>
  <si>
    <t>341351112</t>
  </si>
  <si>
    <t>Odstranění oboustranného bednění nosných stěn</t>
  </si>
  <si>
    <t>1666355495</t>
  </si>
  <si>
    <t>43</t>
  </si>
  <si>
    <t>341361821</t>
  </si>
  <si>
    <t>Výztuž stěn betonářskou ocelí 10 505</t>
  </si>
  <si>
    <t>-477130999</t>
  </si>
  <si>
    <t xml:space="preserve">"statika"    1,869</t>
  </si>
  <si>
    <t>Vodorovné konstrukce</t>
  </si>
  <si>
    <t>44</t>
  </si>
  <si>
    <t>411321414</t>
  </si>
  <si>
    <t>Stropy deskové ze ŽB tř. C 25/30</t>
  </si>
  <si>
    <t>423191830</t>
  </si>
  <si>
    <t>45</t>
  </si>
  <si>
    <t>411351011</t>
  </si>
  <si>
    <t>Zřízení bednění stropů deskových tl do 25 cm bez podpěrné kce</t>
  </si>
  <si>
    <t>1759041954</t>
  </si>
  <si>
    <t>81,0</t>
  </si>
  <si>
    <t>46</t>
  </si>
  <si>
    <t>411351012</t>
  </si>
  <si>
    <t>Odstranění bednění stropů deskových tl do 25 cm bez podpěrné kce</t>
  </si>
  <si>
    <t>-1137383251</t>
  </si>
  <si>
    <t>47</t>
  </si>
  <si>
    <t>411361821</t>
  </si>
  <si>
    <t>Výztuž stropů betonářskou ocelí 10 505</t>
  </si>
  <si>
    <t>-1672372633</t>
  </si>
  <si>
    <t xml:space="preserve">"statika"   0,52</t>
  </si>
  <si>
    <t>48</t>
  </si>
  <si>
    <t>411362021</t>
  </si>
  <si>
    <t>Výztuž stropů svařovanými sítěmi Kari</t>
  </si>
  <si>
    <t>-1456122196</t>
  </si>
  <si>
    <t>Komunikace pozemní</t>
  </si>
  <si>
    <t>49</t>
  </si>
  <si>
    <t>564861111</t>
  </si>
  <si>
    <t>Podklad ze štěrkodrtě ŠD tl 200 mm</t>
  </si>
  <si>
    <t>982960415</t>
  </si>
  <si>
    <t>50</t>
  </si>
  <si>
    <t>565156121</t>
  </si>
  <si>
    <t>Asfaltový beton vrstva podkladní ACP 22 (obalované kamenivo OKH) tl 70 mm š přes 3 m</t>
  </si>
  <si>
    <t>1431609894</t>
  </si>
  <si>
    <t>51</t>
  </si>
  <si>
    <t>567121112</t>
  </si>
  <si>
    <t>Podklad ze směsi stmelené cementem SC C 3/4 (SC I) tl 130 mm</t>
  </si>
  <si>
    <t>-1162058080</t>
  </si>
  <si>
    <t>52</t>
  </si>
  <si>
    <t>577134121</t>
  </si>
  <si>
    <t>Asfaltový beton vrstva obrusná ACO 11 (ABS) tř. I tl 40 mm š přes 3 m z nemodifikovaného asfaltu</t>
  </si>
  <si>
    <t>1467948390</t>
  </si>
  <si>
    <t>Ostatní konstrukce a práce, bourání</t>
  </si>
  <si>
    <t>53</t>
  </si>
  <si>
    <t>916131213</t>
  </si>
  <si>
    <t>Osazení silničního obrubníku betonového stojatého s boční opěrou do lože z betonu prostého</t>
  </si>
  <si>
    <t>369537638</t>
  </si>
  <si>
    <t>54</t>
  </si>
  <si>
    <t>59217031</t>
  </si>
  <si>
    <t>obrubník betonový silniční 1000x150x250mm</t>
  </si>
  <si>
    <t>-1825278668</t>
  </si>
  <si>
    <t>20,0*1,01</t>
  </si>
  <si>
    <t>55</t>
  </si>
  <si>
    <t>919735111</t>
  </si>
  <si>
    <t>Řezání stávajícího živičného krytu hl do 50 mm</t>
  </si>
  <si>
    <t>1434937306</t>
  </si>
  <si>
    <t xml:space="preserve">"trasa 1"  4,0*2</t>
  </si>
  <si>
    <t xml:space="preserve">"trasa 2"   15,2*2</t>
  </si>
  <si>
    <t>56</t>
  </si>
  <si>
    <t>943211111</t>
  </si>
  <si>
    <t>Montáž lešení prostorového rámového lehkého s podlahami zatížení do 200 kg/m2 v do 10 m</t>
  </si>
  <si>
    <t>-190367319</t>
  </si>
  <si>
    <t xml:space="preserve">"pro mont. potrubí"    25,0*2,0*2,0</t>
  </si>
  <si>
    <t>57</t>
  </si>
  <si>
    <t>943211211</t>
  </si>
  <si>
    <t>Příplatek k lešení prostorovému rámovému lehkému s podlahami v do 10 m za první a ZKD den použití</t>
  </si>
  <si>
    <t>-100373454</t>
  </si>
  <si>
    <t>100,0*30</t>
  </si>
  <si>
    <t>58</t>
  </si>
  <si>
    <t>943211811</t>
  </si>
  <si>
    <t>Demontáž lešení prostorového rámového lehkého s podlahami zatížení do 200 kg/m2 v do 10 m</t>
  </si>
  <si>
    <t>1149550386</t>
  </si>
  <si>
    <t>59</t>
  </si>
  <si>
    <t>953334514</t>
  </si>
  <si>
    <t>Těsnící a bednící křížový profil do pracovních spar betonových kcí s bitumenovým povrchem ABS</t>
  </si>
  <si>
    <t>681364247</t>
  </si>
  <si>
    <t>7,0</t>
  </si>
  <si>
    <t>60</t>
  </si>
  <si>
    <t>9533346170</t>
  </si>
  <si>
    <t>Těsnící křížový plech do řízených smršťovacích spar betonových kcí OBS</t>
  </si>
  <si>
    <t>310414208</t>
  </si>
  <si>
    <t>13,9</t>
  </si>
  <si>
    <t>61</t>
  </si>
  <si>
    <t>9533346171</t>
  </si>
  <si>
    <t xml:space="preserve">Kotvení  potrubí</t>
  </si>
  <si>
    <t>kpl</t>
  </si>
  <si>
    <t>-713503786</t>
  </si>
  <si>
    <t>62</t>
  </si>
  <si>
    <t>963015131</t>
  </si>
  <si>
    <t>Demontáž prefabrikovaných krycích desek kanálů, šachet nebo žump do hmotnosti 0,12 t</t>
  </si>
  <si>
    <t>-1724458713</t>
  </si>
  <si>
    <t>76+68</t>
  </si>
  <si>
    <t>63</t>
  </si>
  <si>
    <t>964073221</t>
  </si>
  <si>
    <t>Vybourání válcovaných nosníků ze zdiva cihelného dl do 4 m hmotnosti 20 kg/m</t>
  </si>
  <si>
    <t>358714190</t>
  </si>
  <si>
    <t xml:space="preserve">"strop kolektoru"   1,8*0,011*10</t>
  </si>
  <si>
    <t>997</t>
  </si>
  <si>
    <t>Přesun sutě</t>
  </si>
  <si>
    <t>64</t>
  </si>
  <si>
    <t>997013511</t>
  </si>
  <si>
    <t>Odvoz suti a vybouraných hmot z meziskládky na skládku do 1 km s naložením a se složením</t>
  </si>
  <si>
    <t>-1190167882</t>
  </si>
  <si>
    <t xml:space="preserve">"desky+ válc. profily stropu "     15,945</t>
  </si>
  <si>
    <t>65</t>
  </si>
  <si>
    <t>997013509</t>
  </si>
  <si>
    <t>Příplatek k odvozu suti a vybouraných hmot na skládku ZKD 1 km přes 1 km</t>
  </si>
  <si>
    <t>771447792</t>
  </si>
  <si>
    <t>15,945*9</t>
  </si>
  <si>
    <t>66</t>
  </si>
  <si>
    <t>997221551</t>
  </si>
  <si>
    <t>Vodorovná doprava suti ze sypkých materiálů do 1 km</t>
  </si>
  <si>
    <t>302522486</t>
  </si>
  <si>
    <t xml:space="preserve">"kamenivo- bouraná komunikace"   59,28</t>
  </si>
  <si>
    <t>67</t>
  </si>
  <si>
    <t>997221559</t>
  </si>
  <si>
    <t>Příplatek ZKD 1 km u vodorovné dopravy suti ze sypkých materiálů</t>
  </si>
  <si>
    <t>1552002112</t>
  </si>
  <si>
    <t>59,28*9</t>
  </si>
  <si>
    <t>68</t>
  </si>
  <si>
    <t>997221561</t>
  </si>
  <si>
    <t>Vodorovná doprava suti z kusových materiálů do 1 km</t>
  </si>
  <si>
    <t>719469069</t>
  </si>
  <si>
    <t xml:space="preserve">"obrubník"   4,1</t>
  </si>
  <si>
    <t>69</t>
  </si>
  <si>
    <t>997221569</t>
  </si>
  <si>
    <t>Příplatek ZKD 1 km u vodorovné dopravy suti z kusových materiálů</t>
  </si>
  <si>
    <t>353449823</t>
  </si>
  <si>
    <t>4,1*9</t>
  </si>
  <si>
    <t>70</t>
  </si>
  <si>
    <t>997221571</t>
  </si>
  <si>
    <t>Vodorovná doprava vybouraných hmot do 1 km</t>
  </si>
  <si>
    <t>1139984961</t>
  </si>
  <si>
    <t xml:space="preserve">"živice"  7,448</t>
  </si>
  <si>
    <t>71</t>
  </si>
  <si>
    <t>997221579</t>
  </si>
  <si>
    <t>Příplatek ZKD 1 km u vodorovné dopravy vybouraných hmot</t>
  </si>
  <si>
    <t>131753739</t>
  </si>
  <si>
    <t>7,448*9</t>
  </si>
  <si>
    <t>72</t>
  </si>
  <si>
    <t>997221611</t>
  </si>
  <si>
    <t>Nakládání suti na dopravní prostředky pro vodorovnou dopravu</t>
  </si>
  <si>
    <t>-492870490</t>
  </si>
  <si>
    <t xml:space="preserve">"kamenivo+živice"   59,28+7,448</t>
  </si>
  <si>
    <t>73</t>
  </si>
  <si>
    <t>997221612</t>
  </si>
  <si>
    <t>Nakládání vybouraných hmot na dopravní prostředky pro vodorovnou dopravu</t>
  </si>
  <si>
    <t>1738446557</t>
  </si>
  <si>
    <t xml:space="preserve">"obrubníky"   4,1</t>
  </si>
  <si>
    <t>74</t>
  </si>
  <si>
    <t>997221815</t>
  </si>
  <si>
    <t>Poplatek za uložení na skládce (skládkovné) stavebního odpadu betonového kód odpadu 170 101</t>
  </si>
  <si>
    <t>-1949884255</t>
  </si>
  <si>
    <t xml:space="preserve">"bet základy"   19,85*2,1</t>
  </si>
  <si>
    <t>75</t>
  </si>
  <si>
    <t>997221825</t>
  </si>
  <si>
    <t>Poplatek za uložení na skládce (skládkovné) stavebního odpadu železobetonového kód odpadu 170 101</t>
  </si>
  <si>
    <t>649570120</t>
  </si>
  <si>
    <t xml:space="preserve">"strop kanálu"  1,058*2,2+15,96</t>
  </si>
  <si>
    <t>76</t>
  </si>
  <si>
    <t>997221845</t>
  </si>
  <si>
    <t>Poplatek za uložení na skládce (skládkovné) odpadu asfaltového bez dehtu kód odpadu 170 302</t>
  </si>
  <si>
    <t>-213221221</t>
  </si>
  <si>
    <t xml:space="preserve">"živice"   7,448</t>
  </si>
  <si>
    <t>77</t>
  </si>
  <si>
    <t>997221855</t>
  </si>
  <si>
    <t>Poplatek za uložení na skládce (skládkovné) zeminy a kameniva kód odpadu 170 504</t>
  </si>
  <si>
    <t>905656196</t>
  </si>
  <si>
    <t xml:space="preserve">"kamenivo"  59,28</t>
  </si>
  <si>
    <t>78</t>
  </si>
  <si>
    <t>997013803</t>
  </si>
  <si>
    <t>Poplatek za uložení na skládce (skládkovné) stavebního odpadu cihelného kód odpadu 170 102</t>
  </si>
  <si>
    <t>-1484559100</t>
  </si>
  <si>
    <t xml:space="preserve">"zdi kanálu"  66,994*1,8</t>
  </si>
  <si>
    <t>998</t>
  </si>
  <si>
    <t>Přesun hmot</t>
  </si>
  <si>
    <t>79</t>
  </si>
  <si>
    <t>998012021</t>
  </si>
  <si>
    <t>Přesun hmot pro budovy monolitické v do 6 m</t>
  </si>
  <si>
    <t>2004035300</t>
  </si>
  <si>
    <t>PSV</t>
  </si>
  <si>
    <t>Práce a dodávky PSV</t>
  </si>
  <si>
    <t>711</t>
  </si>
  <si>
    <t>Izolace proti vodě, vlhkosti a plynům</t>
  </si>
  <si>
    <t>80</t>
  </si>
  <si>
    <t>711111001</t>
  </si>
  <si>
    <t>Provedení izolace proti zemní vlhkosti vodorovné za studena nátěrem penetračním</t>
  </si>
  <si>
    <t>658436574</t>
  </si>
  <si>
    <t xml:space="preserve">"podkladní beton"   92,0</t>
  </si>
  <si>
    <t xml:space="preserve">"strop"  1,7*(25,5+23,5)+0,75*1,65</t>
  </si>
  <si>
    <t>81</t>
  </si>
  <si>
    <t>711112001</t>
  </si>
  <si>
    <t>Provedení izolace proti zemní vlhkosti svislé za studena nátěrem penetračním</t>
  </si>
  <si>
    <t>-984623892</t>
  </si>
  <si>
    <t>(25,5+23,5)*2,1*2+0,75*2,1</t>
  </si>
  <si>
    <t>82</t>
  </si>
  <si>
    <t>11163150</t>
  </si>
  <si>
    <t>lak penetrační asfaltový</t>
  </si>
  <si>
    <t>-115410163</t>
  </si>
  <si>
    <t>176,538*0,0003+207,375*0,00035</t>
  </si>
  <si>
    <t>83</t>
  </si>
  <si>
    <t>711141559</t>
  </si>
  <si>
    <t>Provedení izolace proti zemní vlhkosti pásy přitavením vodorovné NAIP</t>
  </si>
  <si>
    <t>1843130648</t>
  </si>
  <si>
    <t>176,538</t>
  </si>
  <si>
    <t>84</t>
  </si>
  <si>
    <t>711142559</t>
  </si>
  <si>
    <t>Provedení izolace proti zemní vlhkosti pásy přitavením svislé NAIP</t>
  </si>
  <si>
    <t>292089349</t>
  </si>
  <si>
    <t>207,375</t>
  </si>
  <si>
    <t>85</t>
  </si>
  <si>
    <t>711745567</t>
  </si>
  <si>
    <t>Izolace proti vodě provedení spojů přitavením pásu NAIP 500 mm</t>
  </si>
  <si>
    <t>-1943857882</t>
  </si>
  <si>
    <t>(25,5+23,5)*4</t>
  </si>
  <si>
    <t>86</t>
  </si>
  <si>
    <t>62853003</t>
  </si>
  <si>
    <t>pás asfaltový natavitelný modifikovaný SBS tl 3,5mm s vložkou ze skleněné tkaniny a spalitelnou PE fólií nebo jemnozrnný minerálním posypem na horním povrchu</t>
  </si>
  <si>
    <t>1181556984</t>
  </si>
  <si>
    <t>176,538*1,15+207,375*1,2</t>
  </si>
  <si>
    <t xml:space="preserve">"obrácený spoj"  196,0*0,5*1,2</t>
  </si>
  <si>
    <t>87</t>
  </si>
  <si>
    <t>711747067</t>
  </si>
  <si>
    <t xml:space="preserve">Izolace proti vodě opracování trubních prostupu pod objímkou  přitavením NAIP</t>
  </si>
  <si>
    <t>1403720091</t>
  </si>
  <si>
    <t>88</t>
  </si>
  <si>
    <t>TWT.1200</t>
  </si>
  <si>
    <t>těsnící manžety</t>
  </si>
  <si>
    <t>-1498003412</t>
  </si>
  <si>
    <t>6*0,7 'Přepočtené koeficientem množství</t>
  </si>
  <si>
    <t>89</t>
  </si>
  <si>
    <t>7117474880</t>
  </si>
  <si>
    <t>Izolace proti vodě - dilatační těsnící manžeta- napojení na stáv. kolektor</t>
  </si>
  <si>
    <t>-650534900</t>
  </si>
  <si>
    <t>90</t>
  </si>
  <si>
    <t>998711201</t>
  </si>
  <si>
    <t>Přesun hmot procentní pro izolace proti vodě, vlhkosti a plynům v objektech v do 6 m</t>
  </si>
  <si>
    <t>%</t>
  </si>
  <si>
    <t>-566931700</t>
  </si>
  <si>
    <t>723</t>
  </si>
  <si>
    <t>Zdravotechnika</t>
  </si>
  <si>
    <t>91</t>
  </si>
  <si>
    <t>72111120</t>
  </si>
  <si>
    <t>Dostavba kolektoru</t>
  </si>
  <si>
    <t>-706152142</t>
  </si>
  <si>
    <t>92</t>
  </si>
  <si>
    <t>72111121</t>
  </si>
  <si>
    <t>Výměna potrubí</t>
  </si>
  <si>
    <t>-1125059157</t>
  </si>
  <si>
    <t>731</t>
  </si>
  <si>
    <t>Ústřední vytápění -</t>
  </si>
  <si>
    <t>93</t>
  </si>
  <si>
    <t>7311101011</t>
  </si>
  <si>
    <t xml:space="preserve">Vytápění - </t>
  </si>
  <si>
    <t>soubor</t>
  </si>
  <si>
    <t>1884487134</t>
  </si>
  <si>
    <t>Práce a dodávky M</t>
  </si>
  <si>
    <t>21-M</t>
  </si>
  <si>
    <t xml:space="preserve">Elektromontáže </t>
  </si>
  <si>
    <t>94</t>
  </si>
  <si>
    <t>21-M1</t>
  </si>
  <si>
    <t>Silnoproud</t>
  </si>
  <si>
    <t>1146357993</t>
  </si>
  <si>
    <t>95</t>
  </si>
  <si>
    <t>21-M2</t>
  </si>
  <si>
    <t xml:space="preserve">Slaboproud </t>
  </si>
  <si>
    <t>-584384284</t>
  </si>
  <si>
    <t>25-M</t>
  </si>
  <si>
    <t>Mediciální plyny</t>
  </si>
  <si>
    <t>96</t>
  </si>
  <si>
    <t>25-M1</t>
  </si>
  <si>
    <t>-1318057702</t>
  </si>
  <si>
    <t>VRN</t>
  </si>
  <si>
    <t>Vedlejší rozpočtové náklady</t>
  </si>
  <si>
    <t>VRN1</t>
  </si>
  <si>
    <t>Průzkumné, geodetické a projektové práce</t>
  </si>
  <si>
    <t>97</t>
  </si>
  <si>
    <t>013254000</t>
  </si>
  <si>
    <t>Dokumentace skutečného provedení stavby</t>
  </si>
  <si>
    <t>Kč</t>
  </si>
  <si>
    <t>1024</t>
  </si>
  <si>
    <t>583462340</t>
  </si>
  <si>
    <t>VRN3</t>
  </si>
  <si>
    <t>Zařízení staveniště</t>
  </si>
  <si>
    <t>98</t>
  </si>
  <si>
    <t>030001000</t>
  </si>
  <si>
    <t>2032418234</t>
  </si>
  <si>
    <t>VRN7</t>
  </si>
  <si>
    <t>Provozní vlivy</t>
  </si>
  <si>
    <t>99</t>
  </si>
  <si>
    <t>070001000</t>
  </si>
  <si>
    <t>-1095542004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</si>
</sst>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Nemocnice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Dostavba podzemního kolektoru+ úprava parkoviště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Dvůr Králové n. Labem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5. 11. 2019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27.9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>ATELIER H1&amp; ATELIER HÁJEK s.r.o.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33</v>
      </c>
      <c r="AJ90" s="38"/>
      <c r="AK90" s="38"/>
      <c r="AL90" s="38"/>
      <c r="AM90" s="74" t="str">
        <f>IF(E20="","",E20)</f>
        <v>Eršilová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16.5" customHeight="1">
      <c r="A95" s="113" t="s">
        <v>80</v>
      </c>
      <c r="B95" s="114"/>
      <c r="C95" s="115"/>
      <c r="D95" s="116" t="s">
        <v>81</v>
      </c>
      <c r="E95" s="116"/>
      <c r="F95" s="116"/>
      <c r="G95" s="116"/>
      <c r="H95" s="116"/>
      <c r="I95" s="117"/>
      <c r="J95" s="116" t="s">
        <v>82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'Kolektor - Dostavba podze...'!J30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83</v>
      </c>
      <c r="AR95" s="120"/>
      <c r="AS95" s="121">
        <v>0</v>
      </c>
      <c r="AT95" s="122">
        <f>ROUND(SUM(AV95:AW95),2)</f>
        <v>0</v>
      </c>
      <c r="AU95" s="123">
        <f>'Kolektor - Dostavba podze...'!P136</f>
        <v>0</v>
      </c>
      <c r="AV95" s="122">
        <f>'Kolektor - Dostavba podze...'!J33</f>
        <v>0</v>
      </c>
      <c r="AW95" s="122">
        <f>'Kolektor - Dostavba podze...'!J34</f>
        <v>0</v>
      </c>
      <c r="AX95" s="122">
        <f>'Kolektor - Dostavba podze...'!J35</f>
        <v>0</v>
      </c>
      <c r="AY95" s="122">
        <f>'Kolektor - Dostavba podze...'!J36</f>
        <v>0</v>
      </c>
      <c r="AZ95" s="122">
        <f>'Kolektor - Dostavba podze...'!F33</f>
        <v>0</v>
      </c>
      <c r="BA95" s="122">
        <f>'Kolektor - Dostavba podze...'!F34</f>
        <v>0</v>
      </c>
      <c r="BB95" s="122">
        <f>'Kolektor - Dostavba podze...'!F35</f>
        <v>0</v>
      </c>
      <c r="BC95" s="122">
        <f>'Kolektor - Dostavba podze...'!F36</f>
        <v>0</v>
      </c>
      <c r="BD95" s="124">
        <f>'Kolektor - Dostavba podze...'!F37</f>
        <v>0</v>
      </c>
      <c r="BT95" s="125" t="s">
        <v>84</v>
      </c>
      <c r="BV95" s="125" t="s">
        <v>78</v>
      </c>
      <c r="BW95" s="125" t="s">
        <v>85</v>
      </c>
      <c r="BX95" s="125" t="s">
        <v>5</v>
      </c>
      <c r="CL95" s="125" t="s">
        <v>1</v>
      </c>
      <c r="CM95" s="125" t="s">
        <v>86</v>
      </c>
    </row>
    <row r="96" s="1" customFormat="1" ht="30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</row>
    <row r="97" s="1" customFormat="1" ht="6.96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42"/>
    </row>
  </sheetData>
  <sheetProtection sheet="1" formatColumns="0" formatRows="0" objects="1" scenarios="1" spinCount="100000" saltValue="iIoBQ6dlqNJDBadPIDmbnQ/lgBF6VBMWyyeluMiXjWhc8IY/wVj+D84RBe8EfBVWLcNqrDQw6l8Z+0SVF5YY5g==" hashValue="xLz7gD1LSqkX/gvOlJS8gBBtUVk5KfqhdBEGR47oRcWoouX8XucX7941Vw5ot6ELEkVFEeqdsyZGKpPQsU/xp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Kolektor - Dostavba podz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9"/>
      <c r="AT3" s="16" t="s">
        <v>86</v>
      </c>
    </row>
    <row r="4" ht="24.96" customHeight="1">
      <c r="B4" s="19"/>
      <c r="D4" s="130" t="s">
        <v>87</v>
      </c>
      <c r="L4" s="19"/>
      <c r="M4" s="131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2" t="s">
        <v>16</v>
      </c>
      <c r="L6" s="19"/>
    </row>
    <row r="7" ht="16.5" customHeight="1">
      <c r="B7" s="19"/>
      <c r="E7" s="133" t="str">
        <f>'Rekapitulace stavby'!K6</f>
        <v>Dostavba podzemního kolektoru+ úprava parkoviště</v>
      </c>
      <c r="F7" s="132"/>
      <c r="G7" s="132"/>
      <c r="H7" s="132"/>
      <c r="L7" s="19"/>
    </row>
    <row r="8" s="1" customFormat="1" ht="12" customHeight="1">
      <c r="B8" s="42"/>
      <c r="D8" s="132" t="s">
        <v>88</v>
      </c>
      <c r="I8" s="134"/>
      <c r="L8" s="42"/>
    </row>
    <row r="9" s="1" customFormat="1" ht="36.96" customHeight="1">
      <c r="B9" s="42"/>
      <c r="E9" s="135" t="s">
        <v>89</v>
      </c>
      <c r="F9" s="1"/>
      <c r="G9" s="1"/>
      <c r="H9" s="1"/>
      <c r="I9" s="134"/>
      <c r="L9" s="42"/>
    </row>
    <row r="10" s="1" customFormat="1">
      <c r="B10" s="42"/>
      <c r="I10" s="134"/>
      <c r="L10" s="42"/>
    </row>
    <row r="11" s="1" customFormat="1" ht="12" customHeight="1">
      <c r="B11" s="42"/>
      <c r="D11" s="132" t="s">
        <v>18</v>
      </c>
      <c r="F11" s="136" t="s">
        <v>1</v>
      </c>
      <c r="I11" s="137" t="s">
        <v>19</v>
      </c>
      <c r="J11" s="136" t="s">
        <v>1</v>
      </c>
      <c r="L11" s="42"/>
    </row>
    <row r="12" s="1" customFormat="1" ht="12" customHeight="1">
      <c r="B12" s="42"/>
      <c r="D12" s="132" t="s">
        <v>20</v>
      </c>
      <c r="F12" s="136" t="s">
        <v>21</v>
      </c>
      <c r="I12" s="137" t="s">
        <v>22</v>
      </c>
      <c r="J12" s="138" t="str">
        <f>'Rekapitulace stavby'!AN8</f>
        <v>5. 11. 2019</v>
      </c>
      <c r="L12" s="42"/>
    </row>
    <row r="13" s="1" customFormat="1" ht="10.8" customHeight="1">
      <c r="B13" s="42"/>
      <c r="I13" s="134"/>
      <c r="L13" s="42"/>
    </row>
    <row r="14" s="1" customFormat="1" ht="12" customHeight="1">
      <c r="B14" s="42"/>
      <c r="D14" s="132" t="s">
        <v>24</v>
      </c>
      <c r="I14" s="137" t="s">
        <v>25</v>
      </c>
      <c r="J14" s="136" t="str">
        <f>IF('Rekapitulace stavby'!AN10="","",'Rekapitulace stavby'!AN10)</f>
        <v/>
      </c>
      <c r="L14" s="42"/>
    </row>
    <row r="15" s="1" customFormat="1" ht="18" customHeight="1">
      <c r="B15" s="42"/>
      <c r="E15" s="136" t="str">
        <f>IF('Rekapitulace stavby'!E11="","",'Rekapitulace stavby'!E11)</f>
        <v xml:space="preserve"> </v>
      </c>
      <c r="I15" s="137" t="s">
        <v>27</v>
      </c>
      <c r="J15" s="136" t="str">
        <f>IF('Rekapitulace stavby'!AN11="","",'Rekapitulace stavby'!AN11)</f>
        <v/>
      </c>
      <c r="L15" s="42"/>
    </row>
    <row r="16" s="1" customFormat="1" ht="6.96" customHeight="1">
      <c r="B16" s="42"/>
      <c r="I16" s="134"/>
      <c r="L16" s="42"/>
    </row>
    <row r="17" s="1" customFormat="1" ht="12" customHeight="1">
      <c r="B17" s="42"/>
      <c r="D17" s="132" t="s">
        <v>28</v>
      </c>
      <c r="I17" s="137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6"/>
      <c r="G18" s="136"/>
      <c r="H18" s="136"/>
      <c r="I18" s="137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4"/>
      <c r="L19" s="42"/>
    </row>
    <row r="20" s="1" customFormat="1" ht="12" customHeight="1">
      <c r="B20" s="42"/>
      <c r="D20" s="132" t="s">
        <v>30</v>
      </c>
      <c r="I20" s="137" t="s">
        <v>25</v>
      </c>
      <c r="J20" s="136" t="s">
        <v>1</v>
      </c>
      <c r="L20" s="42"/>
    </row>
    <row r="21" s="1" customFormat="1" ht="18" customHeight="1">
      <c r="B21" s="42"/>
      <c r="E21" s="136" t="s">
        <v>31</v>
      </c>
      <c r="I21" s="137" t="s">
        <v>27</v>
      </c>
      <c r="J21" s="136" t="s">
        <v>1</v>
      </c>
      <c r="L21" s="42"/>
    </row>
    <row r="22" s="1" customFormat="1" ht="6.96" customHeight="1">
      <c r="B22" s="42"/>
      <c r="I22" s="134"/>
      <c r="L22" s="42"/>
    </row>
    <row r="23" s="1" customFormat="1" ht="12" customHeight="1">
      <c r="B23" s="42"/>
      <c r="D23" s="132" t="s">
        <v>33</v>
      </c>
      <c r="I23" s="137" t="s">
        <v>25</v>
      </c>
      <c r="J23" s="136" t="s">
        <v>1</v>
      </c>
      <c r="L23" s="42"/>
    </row>
    <row r="24" s="1" customFormat="1" ht="18" customHeight="1">
      <c r="B24" s="42"/>
      <c r="E24" s="136" t="s">
        <v>34</v>
      </c>
      <c r="I24" s="137" t="s">
        <v>27</v>
      </c>
      <c r="J24" s="136" t="s">
        <v>1</v>
      </c>
      <c r="L24" s="42"/>
    </row>
    <row r="25" s="1" customFormat="1" ht="6.96" customHeight="1">
      <c r="B25" s="42"/>
      <c r="I25" s="134"/>
      <c r="L25" s="42"/>
    </row>
    <row r="26" s="1" customFormat="1" ht="12" customHeight="1">
      <c r="B26" s="42"/>
      <c r="D26" s="132" t="s">
        <v>35</v>
      </c>
      <c r="I26" s="134"/>
      <c r="L26" s="42"/>
    </row>
    <row r="27" s="7" customFormat="1" ht="16.5" customHeight="1">
      <c r="B27" s="139"/>
      <c r="E27" s="140" t="s">
        <v>1</v>
      </c>
      <c r="F27" s="140"/>
      <c r="G27" s="140"/>
      <c r="H27" s="140"/>
      <c r="I27" s="141"/>
      <c r="L27" s="139"/>
    </row>
    <row r="28" s="1" customFormat="1" ht="6.96" customHeight="1">
      <c r="B28" s="42"/>
      <c r="I28" s="134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2"/>
      <c r="J29" s="77"/>
      <c r="K29" s="77"/>
      <c r="L29" s="42"/>
    </row>
    <row r="30" s="1" customFormat="1" ht="25.44" customHeight="1">
      <c r="B30" s="42"/>
      <c r="D30" s="143" t="s">
        <v>36</v>
      </c>
      <c r="I30" s="134"/>
      <c r="J30" s="144">
        <f>ROUND(J136,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2"/>
      <c r="J31" s="77"/>
      <c r="K31" s="77"/>
      <c r="L31" s="42"/>
    </row>
    <row r="32" s="1" customFormat="1" ht="14.4" customHeight="1">
      <c r="B32" s="42"/>
      <c r="F32" s="145" t="s">
        <v>38</v>
      </c>
      <c r="I32" s="146" t="s">
        <v>37</v>
      </c>
      <c r="J32" s="145" t="s">
        <v>39</v>
      </c>
      <c r="L32" s="42"/>
    </row>
    <row r="33" s="1" customFormat="1" ht="14.4" customHeight="1">
      <c r="B33" s="42"/>
      <c r="D33" s="147" t="s">
        <v>40</v>
      </c>
      <c r="E33" s="132" t="s">
        <v>41</v>
      </c>
      <c r="F33" s="148">
        <f>ROUND((SUM(BE136:BE363)),  2)</f>
        <v>0</v>
      </c>
      <c r="I33" s="149">
        <v>0.20999999999999999</v>
      </c>
      <c r="J33" s="148">
        <f>ROUND(((SUM(BE136:BE363))*I33),  2)</f>
        <v>0</v>
      </c>
      <c r="L33" s="42"/>
    </row>
    <row r="34" s="1" customFormat="1" ht="14.4" customHeight="1">
      <c r="B34" s="42"/>
      <c r="E34" s="132" t="s">
        <v>42</v>
      </c>
      <c r="F34" s="148">
        <f>ROUND((SUM(BF136:BF363)),  2)</f>
        <v>0</v>
      </c>
      <c r="I34" s="149">
        <v>0.14999999999999999</v>
      </c>
      <c r="J34" s="148">
        <f>ROUND(((SUM(BF136:BF363))*I34),  2)</f>
        <v>0</v>
      </c>
      <c r="L34" s="42"/>
    </row>
    <row r="35" hidden="1" s="1" customFormat="1" ht="14.4" customHeight="1">
      <c r="B35" s="42"/>
      <c r="E35" s="132" t="s">
        <v>43</v>
      </c>
      <c r="F35" s="148">
        <f>ROUND((SUM(BG136:BG363)),  2)</f>
        <v>0</v>
      </c>
      <c r="I35" s="149">
        <v>0.20999999999999999</v>
      </c>
      <c r="J35" s="148">
        <f>0</f>
        <v>0</v>
      </c>
      <c r="L35" s="42"/>
    </row>
    <row r="36" hidden="1" s="1" customFormat="1" ht="14.4" customHeight="1">
      <c r="B36" s="42"/>
      <c r="E36" s="132" t="s">
        <v>44</v>
      </c>
      <c r="F36" s="148">
        <f>ROUND((SUM(BH136:BH363)),  2)</f>
        <v>0</v>
      </c>
      <c r="I36" s="149">
        <v>0.14999999999999999</v>
      </c>
      <c r="J36" s="148">
        <f>0</f>
        <v>0</v>
      </c>
      <c r="L36" s="42"/>
    </row>
    <row r="37" hidden="1" s="1" customFormat="1" ht="14.4" customHeight="1">
      <c r="B37" s="42"/>
      <c r="E37" s="132" t="s">
        <v>45</v>
      </c>
      <c r="F37" s="148">
        <f>ROUND((SUM(BI136:BI363)),  2)</f>
        <v>0</v>
      </c>
      <c r="I37" s="149">
        <v>0</v>
      </c>
      <c r="J37" s="148">
        <f>0</f>
        <v>0</v>
      </c>
      <c r="L37" s="42"/>
    </row>
    <row r="38" s="1" customFormat="1" ht="6.96" customHeight="1">
      <c r="B38" s="42"/>
      <c r="I38" s="134"/>
      <c r="L38" s="42"/>
    </row>
    <row r="39" s="1" customFormat="1" ht="25.44" customHeight="1">
      <c r="B39" s="42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5"/>
      <c r="J39" s="156">
        <f>SUM(J30:J37)</f>
        <v>0</v>
      </c>
      <c r="K39" s="157"/>
      <c r="L39" s="42"/>
    </row>
    <row r="40" s="1" customFormat="1" ht="14.4" customHeight="1">
      <c r="B40" s="42"/>
      <c r="I40" s="134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58" t="s">
        <v>49</v>
      </c>
      <c r="E50" s="159"/>
      <c r="F50" s="159"/>
      <c r="G50" s="158" t="s">
        <v>50</v>
      </c>
      <c r="H50" s="159"/>
      <c r="I50" s="160"/>
      <c r="J50" s="159"/>
      <c r="K50" s="159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1" t="s">
        <v>51</v>
      </c>
      <c r="E61" s="162"/>
      <c r="F61" s="163" t="s">
        <v>52</v>
      </c>
      <c r="G61" s="161" t="s">
        <v>51</v>
      </c>
      <c r="H61" s="162"/>
      <c r="I61" s="164"/>
      <c r="J61" s="165" t="s">
        <v>52</v>
      </c>
      <c r="K61" s="162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58" t="s">
        <v>53</v>
      </c>
      <c r="E65" s="159"/>
      <c r="F65" s="159"/>
      <c r="G65" s="158" t="s">
        <v>54</v>
      </c>
      <c r="H65" s="159"/>
      <c r="I65" s="160"/>
      <c r="J65" s="159"/>
      <c r="K65" s="159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1" t="s">
        <v>51</v>
      </c>
      <c r="E76" s="162"/>
      <c r="F76" s="163" t="s">
        <v>52</v>
      </c>
      <c r="G76" s="161" t="s">
        <v>51</v>
      </c>
      <c r="H76" s="162"/>
      <c r="I76" s="164"/>
      <c r="J76" s="165" t="s">
        <v>52</v>
      </c>
      <c r="K76" s="162"/>
      <c r="L76" s="42"/>
    </row>
    <row r="77" s="1" customFormat="1" ht="14.4" customHeight="1">
      <c r="B77" s="166"/>
      <c r="C77" s="167"/>
      <c r="D77" s="167"/>
      <c r="E77" s="167"/>
      <c r="F77" s="167"/>
      <c r="G77" s="167"/>
      <c r="H77" s="167"/>
      <c r="I77" s="168"/>
      <c r="J77" s="167"/>
      <c r="K77" s="167"/>
      <c r="L77" s="42"/>
    </row>
    <row r="81" s="1" customFormat="1" ht="6.96" customHeight="1">
      <c r="B81" s="169"/>
      <c r="C81" s="170"/>
      <c r="D81" s="170"/>
      <c r="E81" s="170"/>
      <c r="F81" s="170"/>
      <c r="G81" s="170"/>
      <c r="H81" s="170"/>
      <c r="I81" s="171"/>
      <c r="J81" s="170"/>
      <c r="K81" s="170"/>
      <c r="L81" s="42"/>
    </row>
    <row r="82" s="1" customFormat="1" ht="24.96" customHeight="1">
      <c r="B82" s="37"/>
      <c r="C82" s="22" t="s">
        <v>90</v>
      </c>
      <c r="D82" s="38"/>
      <c r="E82" s="38"/>
      <c r="F82" s="38"/>
      <c r="G82" s="38"/>
      <c r="H82" s="38"/>
      <c r="I82" s="134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4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4"/>
      <c r="J84" s="38"/>
      <c r="K84" s="38"/>
      <c r="L84" s="42"/>
    </row>
    <row r="85" s="1" customFormat="1" ht="16.5" customHeight="1">
      <c r="B85" s="37"/>
      <c r="C85" s="38"/>
      <c r="D85" s="38"/>
      <c r="E85" s="172" t="str">
        <f>E7</f>
        <v>Dostavba podzemního kolektoru+ úprava parkoviště</v>
      </c>
      <c r="F85" s="31"/>
      <c r="G85" s="31"/>
      <c r="H85" s="31"/>
      <c r="I85" s="134"/>
      <c r="J85" s="38"/>
      <c r="K85" s="38"/>
      <c r="L85" s="42"/>
    </row>
    <row r="86" s="1" customFormat="1" ht="12" customHeight="1">
      <c r="B86" s="37"/>
      <c r="C86" s="31" t="s">
        <v>88</v>
      </c>
      <c r="D86" s="38"/>
      <c r="E86" s="38"/>
      <c r="F86" s="38"/>
      <c r="G86" s="38"/>
      <c r="H86" s="38"/>
      <c r="I86" s="134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Kolektor - Dostavba podzemního kolektoru</v>
      </c>
      <c r="F87" s="38"/>
      <c r="G87" s="38"/>
      <c r="H87" s="38"/>
      <c r="I87" s="134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4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Dvůr Králové n. Labem</v>
      </c>
      <c r="G89" s="38"/>
      <c r="H89" s="38"/>
      <c r="I89" s="137" t="s">
        <v>22</v>
      </c>
      <c r="J89" s="73" t="str">
        <f>IF(J12="","",J12)</f>
        <v>5. 11. 2019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4"/>
      <c r="J90" s="38"/>
      <c r="K90" s="38"/>
      <c r="L90" s="42"/>
    </row>
    <row r="91" s="1" customFormat="1" ht="43.05" customHeight="1">
      <c r="B91" s="37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137" t="s">
        <v>30</v>
      </c>
      <c r="J91" s="35" t="str">
        <f>E21</f>
        <v>ATELIER H1&amp; ATELIER HÁJEK s.r.o.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37" t="s">
        <v>33</v>
      </c>
      <c r="J92" s="35" t="str">
        <f>E24</f>
        <v>Eršilová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4"/>
      <c r="J93" s="38"/>
      <c r="K93" s="38"/>
      <c r="L93" s="42"/>
    </row>
    <row r="94" s="1" customFormat="1" ht="29.28" customHeight="1">
      <c r="B94" s="37"/>
      <c r="C94" s="173" t="s">
        <v>91</v>
      </c>
      <c r="D94" s="174"/>
      <c r="E94" s="174"/>
      <c r="F94" s="174"/>
      <c r="G94" s="174"/>
      <c r="H94" s="174"/>
      <c r="I94" s="175"/>
      <c r="J94" s="176" t="s">
        <v>92</v>
      </c>
      <c r="K94" s="174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4"/>
      <c r="J95" s="38"/>
      <c r="K95" s="38"/>
      <c r="L95" s="42"/>
    </row>
    <row r="96" s="1" customFormat="1" ht="22.8" customHeight="1">
      <c r="B96" s="37"/>
      <c r="C96" s="177" t="s">
        <v>93</v>
      </c>
      <c r="D96" s="38"/>
      <c r="E96" s="38"/>
      <c r="F96" s="38"/>
      <c r="G96" s="38"/>
      <c r="H96" s="38"/>
      <c r="I96" s="134"/>
      <c r="J96" s="104">
        <f>J136</f>
        <v>0</v>
      </c>
      <c r="K96" s="38"/>
      <c r="L96" s="42"/>
      <c r="AU96" s="16" t="s">
        <v>94</v>
      </c>
    </row>
    <row r="97" s="8" customFormat="1" ht="24.96" customHeight="1">
      <c r="B97" s="178"/>
      <c r="C97" s="179"/>
      <c r="D97" s="180" t="s">
        <v>95</v>
      </c>
      <c r="E97" s="181"/>
      <c r="F97" s="181"/>
      <c r="G97" s="181"/>
      <c r="H97" s="181"/>
      <c r="I97" s="182"/>
      <c r="J97" s="183">
        <f>J137</f>
        <v>0</v>
      </c>
      <c r="K97" s="179"/>
      <c r="L97" s="184"/>
    </row>
    <row r="98" s="9" customFormat="1" ht="19.92" customHeight="1">
      <c r="B98" s="185"/>
      <c r="C98" s="186"/>
      <c r="D98" s="187" t="s">
        <v>96</v>
      </c>
      <c r="E98" s="188"/>
      <c r="F98" s="188"/>
      <c r="G98" s="188"/>
      <c r="H98" s="188"/>
      <c r="I98" s="189"/>
      <c r="J98" s="190">
        <f>J138</f>
        <v>0</v>
      </c>
      <c r="K98" s="186"/>
      <c r="L98" s="191"/>
    </row>
    <row r="99" s="9" customFormat="1" ht="19.92" customHeight="1">
      <c r="B99" s="185"/>
      <c r="C99" s="186"/>
      <c r="D99" s="187" t="s">
        <v>97</v>
      </c>
      <c r="E99" s="188"/>
      <c r="F99" s="188"/>
      <c r="G99" s="188"/>
      <c r="H99" s="188"/>
      <c r="I99" s="189"/>
      <c r="J99" s="190">
        <f>J216</f>
        <v>0</v>
      </c>
      <c r="K99" s="186"/>
      <c r="L99" s="191"/>
    </row>
    <row r="100" s="9" customFormat="1" ht="19.92" customHeight="1">
      <c r="B100" s="185"/>
      <c r="C100" s="186"/>
      <c r="D100" s="187" t="s">
        <v>98</v>
      </c>
      <c r="E100" s="188"/>
      <c r="F100" s="188"/>
      <c r="G100" s="188"/>
      <c r="H100" s="188"/>
      <c r="I100" s="189"/>
      <c r="J100" s="190">
        <f>J230</f>
        <v>0</v>
      </c>
      <c r="K100" s="186"/>
      <c r="L100" s="191"/>
    </row>
    <row r="101" s="9" customFormat="1" ht="19.92" customHeight="1">
      <c r="B101" s="185"/>
      <c r="C101" s="186"/>
      <c r="D101" s="187" t="s">
        <v>99</v>
      </c>
      <c r="E101" s="188"/>
      <c r="F101" s="188"/>
      <c r="G101" s="188"/>
      <c r="H101" s="188"/>
      <c r="I101" s="189"/>
      <c r="J101" s="190">
        <f>J238</f>
        <v>0</v>
      </c>
      <c r="K101" s="186"/>
      <c r="L101" s="191"/>
    </row>
    <row r="102" s="9" customFormat="1" ht="19.92" customHeight="1">
      <c r="B102" s="185"/>
      <c r="C102" s="186"/>
      <c r="D102" s="187" t="s">
        <v>100</v>
      </c>
      <c r="E102" s="188"/>
      <c r="F102" s="188"/>
      <c r="G102" s="188"/>
      <c r="H102" s="188"/>
      <c r="I102" s="189"/>
      <c r="J102" s="190">
        <f>J249</f>
        <v>0</v>
      </c>
      <c r="K102" s="186"/>
      <c r="L102" s="191"/>
    </row>
    <row r="103" s="9" customFormat="1" ht="19.92" customHeight="1">
      <c r="B103" s="185"/>
      <c r="C103" s="186"/>
      <c r="D103" s="187" t="s">
        <v>101</v>
      </c>
      <c r="E103" s="188"/>
      <c r="F103" s="188"/>
      <c r="G103" s="188"/>
      <c r="H103" s="188"/>
      <c r="I103" s="189"/>
      <c r="J103" s="190">
        <f>J256</f>
        <v>0</v>
      </c>
      <c r="K103" s="186"/>
      <c r="L103" s="191"/>
    </row>
    <row r="104" s="9" customFormat="1" ht="19.92" customHeight="1">
      <c r="B104" s="185"/>
      <c r="C104" s="186"/>
      <c r="D104" s="187" t="s">
        <v>102</v>
      </c>
      <c r="E104" s="188"/>
      <c r="F104" s="188"/>
      <c r="G104" s="188"/>
      <c r="H104" s="188"/>
      <c r="I104" s="189"/>
      <c r="J104" s="190">
        <f>J280</f>
        <v>0</v>
      </c>
      <c r="K104" s="186"/>
      <c r="L104" s="191"/>
    </row>
    <row r="105" s="9" customFormat="1" ht="19.92" customHeight="1">
      <c r="B105" s="185"/>
      <c r="C105" s="186"/>
      <c r="D105" s="187" t="s">
        <v>103</v>
      </c>
      <c r="E105" s="188"/>
      <c r="F105" s="188"/>
      <c r="G105" s="188"/>
      <c r="H105" s="188"/>
      <c r="I105" s="189"/>
      <c r="J105" s="190">
        <f>J311</f>
        <v>0</v>
      </c>
      <c r="K105" s="186"/>
      <c r="L105" s="191"/>
    </row>
    <row r="106" s="8" customFormat="1" ht="24.96" customHeight="1">
      <c r="B106" s="178"/>
      <c r="C106" s="179"/>
      <c r="D106" s="180" t="s">
        <v>104</v>
      </c>
      <c r="E106" s="181"/>
      <c r="F106" s="181"/>
      <c r="G106" s="181"/>
      <c r="H106" s="181"/>
      <c r="I106" s="182"/>
      <c r="J106" s="183">
        <f>J313</f>
        <v>0</v>
      </c>
      <c r="K106" s="179"/>
      <c r="L106" s="184"/>
    </row>
    <row r="107" s="9" customFormat="1" ht="19.92" customHeight="1">
      <c r="B107" s="185"/>
      <c r="C107" s="186"/>
      <c r="D107" s="187" t="s">
        <v>105</v>
      </c>
      <c r="E107" s="188"/>
      <c r="F107" s="188"/>
      <c r="G107" s="188"/>
      <c r="H107" s="188"/>
      <c r="I107" s="189"/>
      <c r="J107" s="190">
        <f>J314</f>
        <v>0</v>
      </c>
      <c r="K107" s="186"/>
      <c r="L107" s="191"/>
    </row>
    <row r="108" s="9" customFormat="1" ht="19.92" customHeight="1">
      <c r="B108" s="185"/>
      <c r="C108" s="186"/>
      <c r="D108" s="187" t="s">
        <v>106</v>
      </c>
      <c r="E108" s="188"/>
      <c r="F108" s="188"/>
      <c r="G108" s="188"/>
      <c r="H108" s="188"/>
      <c r="I108" s="189"/>
      <c r="J108" s="190">
        <f>J340</f>
        <v>0</v>
      </c>
      <c r="K108" s="186"/>
      <c r="L108" s="191"/>
    </row>
    <row r="109" s="9" customFormat="1" ht="19.92" customHeight="1">
      <c r="B109" s="185"/>
      <c r="C109" s="186"/>
      <c r="D109" s="187" t="s">
        <v>107</v>
      </c>
      <c r="E109" s="188"/>
      <c r="F109" s="188"/>
      <c r="G109" s="188"/>
      <c r="H109" s="188"/>
      <c r="I109" s="189"/>
      <c r="J109" s="190">
        <f>J345</f>
        <v>0</v>
      </c>
      <c r="K109" s="186"/>
      <c r="L109" s="191"/>
    </row>
    <row r="110" s="8" customFormat="1" ht="24.96" customHeight="1">
      <c r="B110" s="178"/>
      <c r="C110" s="179"/>
      <c r="D110" s="180" t="s">
        <v>108</v>
      </c>
      <c r="E110" s="181"/>
      <c r="F110" s="181"/>
      <c r="G110" s="181"/>
      <c r="H110" s="181"/>
      <c r="I110" s="182"/>
      <c r="J110" s="183">
        <f>J348</f>
        <v>0</v>
      </c>
      <c r="K110" s="179"/>
      <c r="L110" s="184"/>
    </row>
    <row r="111" s="9" customFormat="1" ht="19.92" customHeight="1">
      <c r="B111" s="185"/>
      <c r="C111" s="186"/>
      <c r="D111" s="187" t="s">
        <v>109</v>
      </c>
      <c r="E111" s="188"/>
      <c r="F111" s="188"/>
      <c r="G111" s="188"/>
      <c r="H111" s="188"/>
      <c r="I111" s="189"/>
      <c r="J111" s="190">
        <f>J349</f>
        <v>0</v>
      </c>
      <c r="K111" s="186"/>
      <c r="L111" s="191"/>
    </row>
    <row r="112" s="9" customFormat="1" ht="19.92" customHeight="1">
      <c r="B112" s="185"/>
      <c r="C112" s="186"/>
      <c r="D112" s="187" t="s">
        <v>110</v>
      </c>
      <c r="E112" s="188"/>
      <c r="F112" s="188"/>
      <c r="G112" s="188"/>
      <c r="H112" s="188"/>
      <c r="I112" s="189"/>
      <c r="J112" s="190">
        <f>J354</f>
        <v>0</v>
      </c>
      <c r="K112" s="186"/>
      <c r="L112" s="191"/>
    </row>
    <row r="113" s="8" customFormat="1" ht="24.96" customHeight="1">
      <c r="B113" s="178"/>
      <c r="C113" s="179"/>
      <c r="D113" s="180" t="s">
        <v>111</v>
      </c>
      <c r="E113" s="181"/>
      <c r="F113" s="181"/>
      <c r="G113" s="181"/>
      <c r="H113" s="181"/>
      <c r="I113" s="182"/>
      <c r="J113" s="183">
        <f>J357</f>
        <v>0</v>
      </c>
      <c r="K113" s="179"/>
      <c r="L113" s="184"/>
    </row>
    <row r="114" s="9" customFormat="1" ht="19.92" customHeight="1">
      <c r="B114" s="185"/>
      <c r="C114" s="186"/>
      <c r="D114" s="187" t="s">
        <v>112</v>
      </c>
      <c r="E114" s="188"/>
      <c r="F114" s="188"/>
      <c r="G114" s="188"/>
      <c r="H114" s="188"/>
      <c r="I114" s="189"/>
      <c r="J114" s="190">
        <f>J358</f>
        <v>0</v>
      </c>
      <c r="K114" s="186"/>
      <c r="L114" s="191"/>
    </row>
    <row r="115" s="9" customFormat="1" ht="19.92" customHeight="1">
      <c r="B115" s="185"/>
      <c r="C115" s="186"/>
      <c r="D115" s="187" t="s">
        <v>113</v>
      </c>
      <c r="E115" s="188"/>
      <c r="F115" s="188"/>
      <c r="G115" s="188"/>
      <c r="H115" s="188"/>
      <c r="I115" s="189"/>
      <c r="J115" s="190">
        <f>J360</f>
        <v>0</v>
      </c>
      <c r="K115" s="186"/>
      <c r="L115" s="191"/>
    </row>
    <row r="116" s="9" customFormat="1" ht="19.92" customHeight="1">
      <c r="B116" s="185"/>
      <c r="C116" s="186"/>
      <c r="D116" s="187" t="s">
        <v>114</v>
      </c>
      <c r="E116" s="188"/>
      <c r="F116" s="188"/>
      <c r="G116" s="188"/>
      <c r="H116" s="188"/>
      <c r="I116" s="189"/>
      <c r="J116" s="190">
        <f>J362</f>
        <v>0</v>
      </c>
      <c r="K116" s="186"/>
      <c r="L116" s="191"/>
    </row>
    <row r="117" s="1" customFormat="1" ht="21.84" customHeight="1">
      <c r="B117" s="37"/>
      <c r="C117" s="38"/>
      <c r="D117" s="38"/>
      <c r="E117" s="38"/>
      <c r="F117" s="38"/>
      <c r="G117" s="38"/>
      <c r="H117" s="38"/>
      <c r="I117" s="134"/>
      <c r="J117" s="38"/>
      <c r="K117" s="38"/>
      <c r="L117" s="42"/>
    </row>
    <row r="118" s="1" customFormat="1" ht="6.96" customHeight="1">
      <c r="B118" s="60"/>
      <c r="C118" s="61"/>
      <c r="D118" s="61"/>
      <c r="E118" s="61"/>
      <c r="F118" s="61"/>
      <c r="G118" s="61"/>
      <c r="H118" s="61"/>
      <c r="I118" s="168"/>
      <c r="J118" s="61"/>
      <c r="K118" s="61"/>
      <c r="L118" s="42"/>
    </row>
    <row r="122" s="1" customFormat="1" ht="6.96" customHeight="1">
      <c r="B122" s="62"/>
      <c r="C122" s="63"/>
      <c r="D122" s="63"/>
      <c r="E122" s="63"/>
      <c r="F122" s="63"/>
      <c r="G122" s="63"/>
      <c r="H122" s="63"/>
      <c r="I122" s="171"/>
      <c r="J122" s="63"/>
      <c r="K122" s="63"/>
      <c r="L122" s="42"/>
    </row>
    <row r="123" s="1" customFormat="1" ht="24.96" customHeight="1">
      <c r="B123" s="37"/>
      <c r="C123" s="22" t="s">
        <v>115</v>
      </c>
      <c r="D123" s="38"/>
      <c r="E123" s="38"/>
      <c r="F123" s="38"/>
      <c r="G123" s="38"/>
      <c r="H123" s="38"/>
      <c r="I123" s="134"/>
      <c r="J123" s="38"/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34"/>
      <c r="J124" s="38"/>
      <c r="K124" s="38"/>
      <c r="L124" s="42"/>
    </row>
    <row r="125" s="1" customFormat="1" ht="12" customHeight="1">
      <c r="B125" s="37"/>
      <c r="C125" s="31" t="s">
        <v>16</v>
      </c>
      <c r="D125" s="38"/>
      <c r="E125" s="38"/>
      <c r="F125" s="38"/>
      <c r="G125" s="38"/>
      <c r="H125" s="38"/>
      <c r="I125" s="134"/>
      <c r="J125" s="38"/>
      <c r="K125" s="38"/>
      <c r="L125" s="42"/>
    </row>
    <row r="126" s="1" customFormat="1" ht="16.5" customHeight="1">
      <c r="B126" s="37"/>
      <c r="C126" s="38"/>
      <c r="D126" s="38"/>
      <c r="E126" s="172" t="str">
        <f>E7</f>
        <v>Dostavba podzemního kolektoru+ úprava parkoviště</v>
      </c>
      <c r="F126" s="31"/>
      <c r="G126" s="31"/>
      <c r="H126" s="31"/>
      <c r="I126" s="134"/>
      <c r="J126" s="38"/>
      <c r="K126" s="38"/>
      <c r="L126" s="42"/>
    </row>
    <row r="127" s="1" customFormat="1" ht="12" customHeight="1">
      <c r="B127" s="37"/>
      <c r="C127" s="31" t="s">
        <v>88</v>
      </c>
      <c r="D127" s="38"/>
      <c r="E127" s="38"/>
      <c r="F127" s="38"/>
      <c r="G127" s="38"/>
      <c r="H127" s="38"/>
      <c r="I127" s="134"/>
      <c r="J127" s="38"/>
      <c r="K127" s="38"/>
      <c r="L127" s="42"/>
    </row>
    <row r="128" s="1" customFormat="1" ht="16.5" customHeight="1">
      <c r="B128" s="37"/>
      <c r="C128" s="38"/>
      <c r="D128" s="38"/>
      <c r="E128" s="70" t="str">
        <f>E9</f>
        <v>Kolektor - Dostavba podzemního kolektoru</v>
      </c>
      <c r="F128" s="38"/>
      <c r="G128" s="38"/>
      <c r="H128" s="38"/>
      <c r="I128" s="134"/>
      <c r="J128" s="38"/>
      <c r="K128" s="38"/>
      <c r="L128" s="42"/>
    </row>
    <row r="129" s="1" customFormat="1" ht="6.96" customHeight="1">
      <c r="B129" s="37"/>
      <c r="C129" s="38"/>
      <c r="D129" s="38"/>
      <c r="E129" s="38"/>
      <c r="F129" s="38"/>
      <c r="G129" s="38"/>
      <c r="H129" s="38"/>
      <c r="I129" s="134"/>
      <c r="J129" s="38"/>
      <c r="K129" s="38"/>
      <c r="L129" s="42"/>
    </row>
    <row r="130" s="1" customFormat="1" ht="12" customHeight="1">
      <c r="B130" s="37"/>
      <c r="C130" s="31" t="s">
        <v>20</v>
      </c>
      <c r="D130" s="38"/>
      <c r="E130" s="38"/>
      <c r="F130" s="26" t="str">
        <f>F12</f>
        <v>Dvůr Králové n. Labem</v>
      </c>
      <c r="G130" s="38"/>
      <c r="H130" s="38"/>
      <c r="I130" s="137" t="s">
        <v>22</v>
      </c>
      <c r="J130" s="73" t="str">
        <f>IF(J12="","",J12)</f>
        <v>5. 11. 2019</v>
      </c>
      <c r="K130" s="38"/>
      <c r="L130" s="42"/>
    </row>
    <row r="131" s="1" customFormat="1" ht="6.96" customHeight="1">
      <c r="B131" s="37"/>
      <c r="C131" s="38"/>
      <c r="D131" s="38"/>
      <c r="E131" s="38"/>
      <c r="F131" s="38"/>
      <c r="G131" s="38"/>
      <c r="H131" s="38"/>
      <c r="I131" s="134"/>
      <c r="J131" s="38"/>
      <c r="K131" s="38"/>
      <c r="L131" s="42"/>
    </row>
    <row r="132" s="1" customFormat="1" ht="43.05" customHeight="1">
      <c r="B132" s="37"/>
      <c r="C132" s="31" t="s">
        <v>24</v>
      </c>
      <c r="D132" s="38"/>
      <c r="E132" s="38"/>
      <c r="F132" s="26" t="str">
        <f>E15</f>
        <v xml:space="preserve"> </v>
      </c>
      <c r="G132" s="38"/>
      <c r="H132" s="38"/>
      <c r="I132" s="137" t="s">
        <v>30</v>
      </c>
      <c r="J132" s="35" t="str">
        <f>E21</f>
        <v>ATELIER H1&amp; ATELIER HÁJEK s.r.o.</v>
      </c>
      <c r="K132" s="38"/>
      <c r="L132" s="42"/>
    </row>
    <row r="133" s="1" customFormat="1" ht="15.15" customHeight="1">
      <c r="B133" s="37"/>
      <c r="C133" s="31" t="s">
        <v>28</v>
      </c>
      <c r="D133" s="38"/>
      <c r="E133" s="38"/>
      <c r="F133" s="26" t="str">
        <f>IF(E18="","",E18)</f>
        <v>Vyplň údaj</v>
      </c>
      <c r="G133" s="38"/>
      <c r="H133" s="38"/>
      <c r="I133" s="137" t="s">
        <v>33</v>
      </c>
      <c r="J133" s="35" t="str">
        <f>E24</f>
        <v>Eršilová</v>
      </c>
      <c r="K133" s="38"/>
      <c r="L133" s="42"/>
    </row>
    <row r="134" s="1" customFormat="1" ht="10.32" customHeight="1">
      <c r="B134" s="37"/>
      <c r="C134" s="38"/>
      <c r="D134" s="38"/>
      <c r="E134" s="38"/>
      <c r="F134" s="38"/>
      <c r="G134" s="38"/>
      <c r="H134" s="38"/>
      <c r="I134" s="134"/>
      <c r="J134" s="38"/>
      <c r="K134" s="38"/>
      <c r="L134" s="42"/>
    </row>
    <row r="135" s="10" customFormat="1" ht="29.28" customHeight="1">
      <c r="B135" s="192"/>
      <c r="C135" s="193" t="s">
        <v>116</v>
      </c>
      <c r="D135" s="194" t="s">
        <v>61</v>
      </c>
      <c r="E135" s="194" t="s">
        <v>57</v>
      </c>
      <c r="F135" s="194" t="s">
        <v>58</v>
      </c>
      <c r="G135" s="194" t="s">
        <v>117</v>
      </c>
      <c r="H135" s="194" t="s">
        <v>118</v>
      </c>
      <c r="I135" s="195" t="s">
        <v>119</v>
      </c>
      <c r="J135" s="194" t="s">
        <v>92</v>
      </c>
      <c r="K135" s="196" t="s">
        <v>120</v>
      </c>
      <c r="L135" s="197"/>
      <c r="M135" s="94" t="s">
        <v>1</v>
      </c>
      <c r="N135" s="95" t="s">
        <v>40</v>
      </c>
      <c r="O135" s="95" t="s">
        <v>121</v>
      </c>
      <c r="P135" s="95" t="s">
        <v>122</v>
      </c>
      <c r="Q135" s="95" t="s">
        <v>123</v>
      </c>
      <c r="R135" s="95" t="s">
        <v>124</v>
      </c>
      <c r="S135" s="95" t="s">
        <v>125</v>
      </c>
      <c r="T135" s="96" t="s">
        <v>126</v>
      </c>
    </row>
    <row r="136" s="1" customFormat="1" ht="22.8" customHeight="1">
      <c r="B136" s="37"/>
      <c r="C136" s="101" t="s">
        <v>127</v>
      </c>
      <c r="D136" s="38"/>
      <c r="E136" s="38"/>
      <c r="F136" s="38"/>
      <c r="G136" s="38"/>
      <c r="H136" s="38"/>
      <c r="I136" s="134"/>
      <c r="J136" s="198">
        <f>BK136</f>
        <v>0</v>
      </c>
      <c r="K136" s="38"/>
      <c r="L136" s="42"/>
      <c r="M136" s="97"/>
      <c r="N136" s="98"/>
      <c r="O136" s="98"/>
      <c r="P136" s="199">
        <f>P137+P313+P348+P357</f>
        <v>0</v>
      </c>
      <c r="Q136" s="98"/>
      <c r="R136" s="199">
        <f>R137+R313+R348+R357</f>
        <v>792.43726396999978</v>
      </c>
      <c r="S136" s="98"/>
      <c r="T136" s="200">
        <f>T137+T313+T348+T357</f>
        <v>86.773083999999997</v>
      </c>
      <c r="AT136" s="16" t="s">
        <v>75</v>
      </c>
      <c r="AU136" s="16" t="s">
        <v>94</v>
      </c>
      <c r="BK136" s="201">
        <f>BK137+BK313+BK348+BK357</f>
        <v>0</v>
      </c>
    </row>
    <row r="137" s="11" customFormat="1" ht="25.92" customHeight="1">
      <c r="B137" s="202"/>
      <c r="C137" s="203"/>
      <c r="D137" s="204" t="s">
        <v>75</v>
      </c>
      <c r="E137" s="205" t="s">
        <v>128</v>
      </c>
      <c r="F137" s="205" t="s">
        <v>129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P138+P216+P230+P238+P249+P256+P280+P311</f>
        <v>0</v>
      </c>
      <c r="Q137" s="210"/>
      <c r="R137" s="211">
        <f>R138+R216+R230+R238+R249+R256+R280+R311</f>
        <v>791.28988976999983</v>
      </c>
      <c r="S137" s="210"/>
      <c r="T137" s="212">
        <f>T138+T216+T230+T238+T249+T256+T280+T311</f>
        <v>86.773083999999997</v>
      </c>
      <c r="AR137" s="213" t="s">
        <v>84</v>
      </c>
      <c r="AT137" s="214" t="s">
        <v>75</v>
      </c>
      <c r="AU137" s="214" t="s">
        <v>76</v>
      </c>
      <c r="AY137" s="213" t="s">
        <v>130</v>
      </c>
      <c r="BK137" s="215">
        <f>BK138+BK216+BK230+BK238+BK249+BK256+BK280+BK311</f>
        <v>0</v>
      </c>
    </row>
    <row r="138" s="11" customFormat="1" ht="22.8" customHeight="1">
      <c r="B138" s="202"/>
      <c r="C138" s="203"/>
      <c r="D138" s="204" t="s">
        <v>75</v>
      </c>
      <c r="E138" s="216" t="s">
        <v>84</v>
      </c>
      <c r="F138" s="216" t="s">
        <v>131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SUM(P139:P215)</f>
        <v>0</v>
      </c>
      <c r="Q138" s="210"/>
      <c r="R138" s="211">
        <f>SUM(R139:R215)</f>
        <v>620.71586119999984</v>
      </c>
      <c r="S138" s="210"/>
      <c r="T138" s="212">
        <f>SUM(T139:T215)</f>
        <v>70.828000000000003</v>
      </c>
      <c r="AR138" s="213" t="s">
        <v>84</v>
      </c>
      <c r="AT138" s="214" t="s">
        <v>75</v>
      </c>
      <c r="AU138" s="214" t="s">
        <v>84</v>
      </c>
      <c r="AY138" s="213" t="s">
        <v>130</v>
      </c>
      <c r="BK138" s="215">
        <f>SUM(BK139:BK215)</f>
        <v>0</v>
      </c>
    </row>
    <row r="139" s="1" customFormat="1" ht="24" customHeight="1">
      <c r="B139" s="37"/>
      <c r="C139" s="218" t="s">
        <v>84</v>
      </c>
      <c r="D139" s="218" t="s">
        <v>132</v>
      </c>
      <c r="E139" s="219" t="s">
        <v>133</v>
      </c>
      <c r="F139" s="220" t="s">
        <v>134</v>
      </c>
      <c r="G139" s="221" t="s">
        <v>135</v>
      </c>
      <c r="H139" s="222">
        <v>76</v>
      </c>
      <c r="I139" s="223"/>
      <c r="J139" s="224">
        <f>ROUND(I139*H139,2)</f>
        <v>0</v>
      </c>
      <c r="K139" s="220" t="s">
        <v>136</v>
      </c>
      <c r="L139" s="42"/>
      <c r="M139" s="225" t="s">
        <v>1</v>
      </c>
      <c r="N139" s="226" t="s">
        <v>41</v>
      </c>
      <c r="O139" s="85"/>
      <c r="P139" s="227">
        <f>O139*H139</f>
        <v>0</v>
      </c>
      <c r="Q139" s="227">
        <v>0</v>
      </c>
      <c r="R139" s="227">
        <f>Q139*H139</f>
        <v>0</v>
      </c>
      <c r="S139" s="227">
        <v>0.19</v>
      </c>
      <c r="T139" s="228">
        <f>S139*H139</f>
        <v>14.44</v>
      </c>
      <c r="AR139" s="229" t="s">
        <v>137</v>
      </c>
      <c r="AT139" s="229" t="s">
        <v>132</v>
      </c>
      <c r="AU139" s="229" t="s">
        <v>86</v>
      </c>
      <c r="AY139" s="16" t="s">
        <v>130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84</v>
      </c>
      <c r="BK139" s="230">
        <f>ROUND(I139*H139,2)</f>
        <v>0</v>
      </c>
      <c r="BL139" s="16" t="s">
        <v>137</v>
      </c>
      <c r="BM139" s="229" t="s">
        <v>138</v>
      </c>
    </row>
    <row r="140" s="12" customFormat="1">
      <c r="B140" s="231"/>
      <c r="C140" s="232"/>
      <c r="D140" s="233" t="s">
        <v>139</v>
      </c>
      <c r="E140" s="234" t="s">
        <v>1</v>
      </c>
      <c r="F140" s="235" t="s">
        <v>140</v>
      </c>
      <c r="G140" s="232"/>
      <c r="H140" s="236">
        <v>76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139</v>
      </c>
      <c r="AU140" s="242" t="s">
        <v>86</v>
      </c>
      <c r="AV140" s="12" t="s">
        <v>86</v>
      </c>
      <c r="AW140" s="12" t="s">
        <v>32</v>
      </c>
      <c r="AX140" s="12" t="s">
        <v>84</v>
      </c>
      <c r="AY140" s="242" t="s">
        <v>130</v>
      </c>
    </row>
    <row r="141" s="1" customFormat="1" ht="24" customHeight="1">
      <c r="B141" s="37"/>
      <c r="C141" s="218" t="s">
        <v>86</v>
      </c>
      <c r="D141" s="218" t="s">
        <v>132</v>
      </c>
      <c r="E141" s="219" t="s">
        <v>141</v>
      </c>
      <c r="F141" s="220" t="s">
        <v>142</v>
      </c>
      <c r="G141" s="221" t="s">
        <v>135</v>
      </c>
      <c r="H141" s="222">
        <v>76</v>
      </c>
      <c r="I141" s="223"/>
      <c r="J141" s="224">
        <f>ROUND(I141*H141,2)</f>
        <v>0</v>
      </c>
      <c r="K141" s="220" t="s">
        <v>136</v>
      </c>
      <c r="L141" s="42"/>
      <c r="M141" s="225" t="s">
        <v>1</v>
      </c>
      <c r="N141" s="226" t="s">
        <v>41</v>
      </c>
      <c r="O141" s="85"/>
      <c r="P141" s="227">
        <f>O141*H141</f>
        <v>0</v>
      </c>
      <c r="Q141" s="227">
        <v>0</v>
      </c>
      <c r="R141" s="227">
        <f>Q141*H141</f>
        <v>0</v>
      </c>
      <c r="S141" s="227">
        <v>0.29999999999999999</v>
      </c>
      <c r="T141" s="228">
        <f>S141*H141</f>
        <v>22.800000000000001</v>
      </c>
      <c r="AR141" s="229" t="s">
        <v>137</v>
      </c>
      <c r="AT141" s="229" t="s">
        <v>132</v>
      </c>
      <c r="AU141" s="229" t="s">
        <v>86</v>
      </c>
      <c r="AY141" s="16" t="s">
        <v>130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84</v>
      </c>
      <c r="BK141" s="230">
        <f>ROUND(I141*H141,2)</f>
        <v>0</v>
      </c>
      <c r="BL141" s="16" t="s">
        <v>137</v>
      </c>
      <c r="BM141" s="229" t="s">
        <v>143</v>
      </c>
    </row>
    <row r="142" s="1" customFormat="1" ht="24" customHeight="1">
      <c r="B142" s="37"/>
      <c r="C142" s="218" t="s">
        <v>144</v>
      </c>
      <c r="D142" s="218" t="s">
        <v>132</v>
      </c>
      <c r="E142" s="219" t="s">
        <v>145</v>
      </c>
      <c r="F142" s="220" t="s">
        <v>146</v>
      </c>
      <c r="G142" s="221" t="s">
        <v>135</v>
      </c>
      <c r="H142" s="222">
        <v>76</v>
      </c>
      <c r="I142" s="223"/>
      <c r="J142" s="224">
        <f>ROUND(I142*H142,2)</f>
        <v>0</v>
      </c>
      <c r="K142" s="220" t="s">
        <v>136</v>
      </c>
      <c r="L142" s="42"/>
      <c r="M142" s="225" t="s">
        <v>1</v>
      </c>
      <c r="N142" s="226" t="s">
        <v>41</v>
      </c>
      <c r="O142" s="85"/>
      <c r="P142" s="227">
        <f>O142*H142</f>
        <v>0</v>
      </c>
      <c r="Q142" s="227">
        <v>0</v>
      </c>
      <c r="R142" s="227">
        <f>Q142*H142</f>
        <v>0</v>
      </c>
      <c r="S142" s="227">
        <v>0.28999999999999998</v>
      </c>
      <c r="T142" s="228">
        <f>S142*H142</f>
        <v>22.039999999999999</v>
      </c>
      <c r="AR142" s="229" t="s">
        <v>137</v>
      </c>
      <c r="AT142" s="229" t="s">
        <v>132</v>
      </c>
      <c r="AU142" s="229" t="s">
        <v>86</v>
      </c>
      <c r="AY142" s="16" t="s">
        <v>130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84</v>
      </c>
      <c r="BK142" s="230">
        <f>ROUND(I142*H142,2)</f>
        <v>0</v>
      </c>
      <c r="BL142" s="16" t="s">
        <v>137</v>
      </c>
      <c r="BM142" s="229" t="s">
        <v>147</v>
      </c>
    </row>
    <row r="143" s="12" customFormat="1">
      <c r="B143" s="231"/>
      <c r="C143" s="232"/>
      <c r="D143" s="233" t="s">
        <v>139</v>
      </c>
      <c r="E143" s="234" t="s">
        <v>1</v>
      </c>
      <c r="F143" s="235" t="s">
        <v>140</v>
      </c>
      <c r="G143" s="232"/>
      <c r="H143" s="236">
        <v>76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139</v>
      </c>
      <c r="AU143" s="242" t="s">
        <v>86</v>
      </c>
      <c r="AV143" s="12" t="s">
        <v>86</v>
      </c>
      <c r="AW143" s="12" t="s">
        <v>32</v>
      </c>
      <c r="AX143" s="12" t="s">
        <v>84</v>
      </c>
      <c r="AY143" s="242" t="s">
        <v>130</v>
      </c>
    </row>
    <row r="144" s="1" customFormat="1" ht="24" customHeight="1">
      <c r="B144" s="37"/>
      <c r="C144" s="218" t="s">
        <v>137</v>
      </c>
      <c r="D144" s="218" t="s">
        <v>132</v>
      </c>
      <c r="E144" s="219" t="s">
        <v>148</v>
      </c>
      <c r="F144" s="220" t="s">
        <v>149</v>
      </c>
      <c r="G144" s="221" t="s">
        <v>135</v>
      </c>
      <c r="H144" s="222">
        <v>76</v>
      </c>
      <c r="I144" s="223"/>
      <c r="J144" s="224">
        <f>ROUND(I144*H144,2)</f>
        <v>0</v>
      </c>
      <c r="K144" s="220" t="s">
        <v>136</v>
      </c>
      <c r="L144" s="42"/>
      <c r="M144" s="225" t="s">
        <v>1</v>
      </c>
      <c r="N144" s="226" t="s">
        <v>41</v>
      </c>
      <c r="O144" s="85"/>
      <c r="P144" s="227">
        <f>O144*H144</f>
        <v>0</v>
      </c>
      <c r="Q144" s="227">
        <v>0</v>
      </c>
      <c r="R144" s="227">
        <f>Q144*H144</f>
        <v>0</v>
      </c>
      <c r="S144" s="227">
        <v>0.098000000000000004</v>
      </c>
      <c r="T144" s="228">
        <f>S144*H144</f>
        <v>7.4480000000000004</v>
      </c>
      <c r="AR144" s="229" t="s">
        <v>137</v>
      </c>
      <c r="AT144" s="229" t="s">
        <v>132</v>
      </c>
      <c r="AU144" s="229" t="s">
        <v>86</v>
      </c>
      <c r="AY144" s="16" t="s">
        <v>130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84</v>
      </c>
      <c r="BK144" s="230">
        <f>ROUND(I144*H144,2)</f>
        <v>0</v>
      </c>
      <c r="BL144" s="16" t="s">
        <v>137</v>
      </c>
      <c r="BM144" s="229" t="s">
        <v>150</v>
      </c>
    </row>
    <row r="145" s="12" customFormat="1">
      <c r="B145" s="231"/>
      <c r="C145" s="232"/>
      <c r="D145" s="233" t="s">
        <v>139</v>
      </c>
      <c r="E145" s="234" t="s">
        <v>1</v>
      </c>
      <c r="F145" s="235" t="s">
        <v>151</v>
      </c>
      <c r="G145" s="232"/>
      <c r="H145" s="236">
        <v>15.199999999999999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139</v>
      </c>
      <c r="AU145" s="242" t="s">
        <v>86</v>
      </c>
      <c r="AV145" s="12" t="s">
        <v>86</v>
      </c>
      <c r="AW145" s="12" t="s">
        <v>32</v>
      </c>
      <c r="AX145" s="12" t="s">
        <v>76</v>
      </c>
      <c r="AY145" s="242" t="s">
        <v>130</v>
      </c>
    </row>
    <row r="146" s="12" customFormat="1">
      <c r="B146" s="231"/>
      <c r="C146" s="232"/>
      <c r="D146" s="233" t="s">
        <v>139</v>
      </c>
      <c r="E146" s="234" t="s">
        <v>1</v>
      </c>
      <c r="F146" s="235" t="s">
        <v>152</v>
      </c>
      <c r="G146" s="232"/>
      <c r="H146" s="236">
        <v>60.799999999999997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139</v>
      </c>
      <c r="AU146" s="242" t="s">
        <v>86</v>
      </c>
      <c r="AV146" s="12" t="s">
        <v>86</v>
      </c>
      <c r="AW146" s="12" t="s">
        <v>32</v>
      </c>
      <c r="AX146" s="12" t="s">
        <v>76</v>
      </c>
      <c r="AY146" s="242" t="s">
        <v>130</v>
      </c>
    </row>
    <row r="147" s="13" customFormat="1">
      <c r="B147" s="243"/>
      <c r="C147" s="244"/>
      <c r="D147" s="233" t="s">
        <v>139</v>
      </c>
      <c r="E147" s="245" t="s">
        <v>1</v>
      </c>
      <c r="F147" s="246" t="s">
        <v>153</v>
      </c>
      <c r="G147" s="244"/>
      <c r="H147" s="247">
        <v>76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139</v>
      </c>
      <c r="AU147" s="253" t="s">
        <v>86</v>
      </c>
      <c r="AV147" s="13" t="s">
        <v>137</v>
      </c>
      <c r="AW147" s="13" t="s">
        <v>32</v>
      </c>
      <c r="AX147" s="13" t="s">
        <v>84</v>
      </c>
      <c r="AY147" s="253" t="s">
        <v>130</v>
      </c>
    </row>
    <row r="148" s="1" customFormat="1" ht="16.5" customHeight="1">
      <c r="B148" s="37"/>
      <c r="C148" s="218" t="s">
        <v>154</v>
      </c>
      <c r="D148" s="218" t="s">
        <v>132</v>
      </c>
      <c r="E148" s="219" t="s">
        <v>155</v>
      </c>
      <c r="F148" s="220" t="s">
        <v>156</v>
      </c>
      <c r="G148" s="221" t="s">
        <v>157</v>
      </c>
      <c r="H148" s="222">
        <v>20</v>
      </c>
      <c r="I148" s="223"/>
      <c r="J148" s="224">
        <f>ROUND(I148*H148,2)</f>
        <v>0</v>
      </c>
      <c r="K148" s="220" t="s">
        <v>136</v>
      </c>
      <c r="L148" s="42"/>
      <c r="M148" s="225" t="s">
        <v>1</v>
      </c>
      <c r="N148" s="226" t="s">
        <v>41</v>
      </c>
      <c r="O148" s="85"/>
      <c r="P148" s="227">
        <f>O148*H148</f>
        <v>0</v>
      </c>
      <c r="Q148" s="227">
        <v>0</v>
      </c>
      <c r="R148" s="227">
        <f>Q148*H148</f>
        <v>0</v>
      </c>
      <c r="S148" s="227">
        <v>0.20499999999999999</v>
      </c>
      <c r="T148" s="228">
        <f>S148*H148</f>
        <v>4.0999999999999996</v>
      </c>
      <c r="AR148" s="229" t="s">
        <v>137</v>
      </c>
      <c r="AT148" s="229" t="s">
        <v>132</v>
      </c>
      <c r="AU148" s="229" t="s">
        <v>86</v>
      </c>
      <c r="AY148" s="16" t="s">
        <v>130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84</v>
      </c>
      <c r="BK148" s="230">
        <f>ROUND(I148*H148,2)</f>
        <v>0</v>
      </c>
      <c r="BL148" s="16" t="s">
        <v>137</v>
      </c>
      <c r="BM148" s="229" t="s">
        <v>158</v>
      </c>
    </row>
    <row r="149" s="12" customFormat="1">
      <c r="B149" s="231"/>
      <c r="C149" s="232"/>
      <c r="D149" s="233" t="s">
        <v>139</v>
      </c>
      <c r="E149" s="234" t="s">
        <v>1</v>
      </c>
      <c r="F149" s="235" t="s">
        <v>159</v>
      </c>
      <c r="G149" s="232"/>
      <c r="H149" s="236">
        <v>20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139</v>
      </c>
      <c r="AU149" s="242" t="s">
        <v>86</v>
      </c>
      <c r="AV149" s="12" t="s">
        <v>86</v>
      </c>
      <c r="AW149" s="12" t="s">
        <v>32</v>
      </c>
      <c r="AX149" s="12" t="s">
        <v>84</v>
      </c>
      <c r="AY149" s="242" t="s">
        <v>130</v>
      </c>
    </row>
    <row r="150" s="1" customFormat="1" ht="16.5" customHeight="1">
      <c r="B150" s="37"/>
      <c r="C150" s="218" t="s">
        <v>160</v>
      </c>
      <c r="D150" s="218" t="s">
        <v>132</v>
      </c>
      <c r="E150" s="219" t="s">
        <v>161</v>
      </c>
      <c r="F150" s="220" t="s">
        <v>162</v>
      </c>
      <c r="G150" s="221" t="s">
        <v>163</v>
      </c>
      <c r="H150" s="222">
        <v>63.700000000000003</v>
      </c>
      <c r="I150" s="223"/>
      <c r="J150" s="224">
        <f>ROUND(I150*H150,2)</f>
        <v>0</v>
      </c>
      <c r="K150" s="220" t="s">
        <v>136</v>
      </c>
      <c r="L150" s="42"/>
      <c r="M150" s="225" t="s">
        <v>1</v>
      </c>
      <c r="N150" s="226" t="s">
        <v>41</v>
      </c>
      <c r="O150" s="85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AR150" s="229" t="s">
        <v>137</v>
      </c>
      <c r="AT150" s="229" t="s">
        <v>132</v>
      </c>
      <c r="AU150" s="229" t="s">
        <v>86</v>
      </c>
      <c r="AY150" s="16" t="s">
        <v>130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84</v>
      </c>
      <c r="BK150" s="230">
        <f>ROUND(I150*H150,2)</f>
        <v>0</v>
      </c>
      <c r="BL150" s="16" t="s">
        <v>137</v>
      </c>
      <c r="BM150" s="229" t="s">
        <v>164</v>
      </c>
    </row>
    <row r="151" s="12" customFormat="1">
      <c r="B151" s="231"/>
      <c r="C151" s="232"/>
      <c r="D151" s="233" t="s">
        <v>139</v>
      </c>
      <c r="E151" s="234" t="s">
        <v>1</v>
      </c>
      <c r="F151" s="235" t="s">
        <v>165</v>
      </c>
      <c r="G151" s="232"/>
      <c r="H151" s="236">
        <v>33.149999999999999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139</v>
      </c>
      <c r="AU151" s="242" t="s">
        <v>86</v>
      </c>
      <c r="AV151" s="12" t="s">
        <v>86</v>
      </c>
      <c r="AW151" s="12" t="s">
        <v>32</v>
      </c>
      <c r="AX151" s="12" t="s">
        <v>76</v>
      </c>
      <c r="AY151" s="242" t="s">
        <v>130</v>
      </c>
    </row>
    <row r="152" s="12" customFormat="1">
      <c r="B152" s="231"/>
      <c r="C152" s="232"/>
      <c r="D152" s="233" t="s">
        <v>139</v>
      </c>
      <c r="E152" s="234" t="s">
        <v>1</v>
      </c>
      <c r="F152" s="235" t="s">
        <v>166</v>
      </c>
      <c r="G152" s="232"/>
      <c r="H152" s="236">
        <v>30.550000000000001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139</v>
      </c>
      <c r="AU152" s="242" t="s">
        <v>86</v>
      </c>
      <c r="AV152" s="12" t="s">
        <v>86</v>
      </c>
      <c r="AW152" s="12" t="s">
        <v>32</v>
      </c>
      <c r="AX152" s="12" t="s">
        <v>76</v>
      </c>
      <c r="AY152" s="242" t="s">
        <v>130</v>
      </c>
    </row>
    <row r="153" s="13" customFormat="1">
      <c r="B153" s="243"/>
      <c r="C153" s="244"/>
      <c r="D153" s="233" t="s">
        <v>139</v>
      </c>
      <c r="E153" s="245" t="s">
        <v>1</v>
      </c>
      <c r="F153" s="246" t="s">
        <v>153</v>
      </c>
      <c r="G153" s="244"/>
      <c r="H153" s="247">
        <v>63.700000000000003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139</v>
      </c>
      <c r="AU153" s="253" t="s">
        <v>86</v>
      </c>
      <c r="AV153" s="13" t="s">
        <v>137</v>
      </c>
      <c r="AW153" s="13" t="s">
        <v>32</v>
      </c>
      <c r="AX153" s="13" t="s">
        <v>84</v>
      </c>
      <c r="AY153" s="253" t="s">
        <v>130</v>
      </c>
    </row>
    <row r="154" s="1" customFormat="1" ht="24" customHeight="1">
      <c r="B154" s="37"/>
      <c r="C154" s="218" t="s">
        <v>167</v>
      </c>
      <c r="D154" s="218" t="s">
        <v>132</v>
      </c>
      <c r="E154" s="219" t="s">
        <v>168</v>
      </c>
      <c r="F154" s="220" t="s">
        <v>169</v>
      </c>
      <c r="G154" s="221" t="s">
        <v>163</v>
      </c>
      <c r="H154" s="222">
        <v>270.96499999999997</v>
      </c>
      <c r="I154" s="223"/>
      <c r="J154" s="224">
        <f>ROUND(I154*H154,2)</f>
        <v>0</v>
      </c>
      <c r="K154" s="220" t="s">
        <v>136</v>
      </c>
      <c r="L154" s="42"/>
      <c r="M154" s="225" t="s">
        <v>1</v>
      </c>
      <c r="N154" s="226" t="s">
        <v>41</v>
      </c>
      <c r="O154" s="85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AR154" s="229" t="s">
        <v>137</v>
      </c>
      <c r="AT154" s="229" t="s">
        <v>132</v>
      </c>
      <c r="AU154" s="229" t="s">
        <v>86</v>
      </c>
      <c r="AY154" s="16" t="s">
        <v>130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84</v>
      </c>
      <c r="BK154" s="230">
        <f>ROUND(I154*H154,2)</f>
        <v>0</v>
      </c>
      <c r="BL154" s="16" t="s">
        <v>137</v>
      </c>
      <c r="BM154" s="229" t="s">
        <v>170</v>
      </c>
    </row>
    <row r="155" s="12" customFormat="1">
      <c r="B155" s="231"/>
      <c r="C155" s="232"/>
      <c r="D155" s="233" t="s">
        <v>139</v>
      </c>
      <c r="E155" s="234" t="s">
        <v>1</v>
      </c>
      <c r="F155" s="235" t="s">
        <v>171</v>
      </c>
      <c r="G155" s="232"/>
      <c r="H155" s="236">
        <v>270.96499999999997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139</v>
      </c>
      <c r="AU155" s="242" t="s">
        <v>86</v>
      </c>
      <c r="AV155" s="12" t="s">
        <v>86</v>
      </c>
      <c r="AW155" s="12" t="s">
        <v>32</v>
      </c>
      <c r="AX155" s="12" t="s">
        <v>84</v>
      </c>
      <c r="AY155" s="242" t="s">
        <v>130</v>
      </c>
    </row>
    <row r="156" s="1" customFormat="1" ht="16.5" customHeight="1">
      <c r="B156" s="37"/>
      <c r="C156" s="254" t="s">
        <v>172</v>
      </c>
      <c r="D156" s="254" t="s">
        <v>173</v>
      </c>
      <c r="E156" s="255" t="s">
        <v>174</v>
      </c>
      <c r="F156" s="256" t="s">
        <v>175</v>
      </c>
      <c r="G156" s="257" t="s">
        <v>176</v>
      </c>
      <c r="H156" s="258">
        <v>433.54399999999998</v>
      </c>
      <c r="I156" s="259"/>
      <c r="J156" s="260">
        <f>ROUND(I156*H156,2)</f>
        <v>0</v>
      </c>
      <c r="K156" s="256" t="s">
        <v>1</v>
      </c>
      <c r="L156" s="261"/>
      <c r="M156" s="262" t="s">
        <v>1</v>
      </c>
      <c r="N156" s="263" t="s">
        <v>41</v>
      </c>
      <c r="O156" s="85"/>
      <c r="P156" s="227">
        <f>O156*H156</f>
        <v>0</v>
      </c>
      <c r="Q156" s="227">
        <v>1</v>
      </c>
      <c r="R156" s="227">
        <f>Q156*H156</f>
        <v>433.54399999999998</v>
      </c>
      <c r="S156" s="227">
        <v>0</v>
      </c>
      <c r="T156" s="228">
        <f>S156*H156</f>
        <v>0</v>
      </c>
      <c r="AR156" s="229" t="s">
        <v>172</v>
      </c>
      <c r="AT156" s="229" t="s">
        <v>173</v>
      </c>
      <c r="AU156" s="229" t="s">
        <v>86</v>
      </c>
      <c r="AY156" s="16" t="s">
        <v>130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84</v>
      </c>
      <c r="BK156" s="230">
        <f>ROUND(I156*H156,2)</f>
        <v>0</v>
      </c>
      <c r="BL156" s="16" t="s">
        <v>137</v>
      </c>
      <c r="BM156" s="229" t="s">
        <v>177</v>
      </c>
    </row>
    <row r="157" s="12" customFormat="1">
      <c r="B157" s="231"/>
      <c r="C157" s="232"/>
      <c r="D157" s="233" t="s">
        <v>139</v>
      </c>
      <c r="E157" s="234" t="s">
        <v>1</v>
      </c>
      <c r="F157" s="235" t="s">
        <v>178</v>
      </c>
      <c r="G157" s="232"/>
      <c r="H157" s="236">
        <v>433.54399999999998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139</v>
      </c>
      <c r="AU157" s="242" t="s">
        <v>86</v>
      </c>
      <c r="AV157" s="12" t="s">
        <v>86</v>
      </c>
      <c r="AW157" s="12" t="s">
        <v>32</v>
      </c>
      <c r="AX157" s="12" t="s">
        <v>84</v>
      </c>
      <c r="AY157" s="242" t="s">
        <v>130</v>
      </c>
    </row>
    <row r="158" s="1" customFormat="1" ht="24" customHeight="1">
      <c r="B158" s="37"/>
      <c r="C158" s="218" t="s">
        <v>179</v>
      </c>
      <c r="D158" s="218" t="s">
        <v>132</v>
      </c>
      <c r="E158" s="219" t="s">
        <v>180</v>
      </c>
      <c r="F158" s="220" t="s">
        <v>181</v>
      </c>
      <c r="G158" s="221" t="s">
        <v>163</v>
      </c>
      <c r="H158" s="222">
        <v>86.875</v>
      </c>
      <c r="I158" s="223"/>
      <c r="J158" s="224">
        <f>ROUND(I158*H158,2)</f>
        <v>0</v>
      </c>
      <c r="K158" s="220" t="s">
        <v>136</v>
      </c>
      <c r="L158" s="42"/>
      <c r="M158" s="225" t="s">
        <v>1</v>
      </c>
      <c r="N158" s="226" t="s">
        <v>41</v>
      </c>
      <c r="O158" s="85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AR158" s="229" t="s">
        <v>137</v>
      </c>
      <c r="AT158" s="229" t="s">
        <v>132</v>
      </c>
      <c r="AU158" s="229" t="s">
        <v>86</v>
      </c>
      <c r="AY158" s="16" t="s">
        <v>130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84</v>
      </c>
      <c r="BK158" s="230">
        <f>ROUND(I158*H158,2)</f>
        <v>0</v>
      </c>
      <c r="BL158" s="16" t="s">
        <v>137</v>
      </c>
      <c r="BM158" s="229" t="s">
        <v>182</v>
      </c>
    </row>
    <row r="159" s="12" customFormat="1">
      <c r="B159" s="231"/>
      <c r="C159" s="232"/>
      <c r="D159" s="233" t="s">
        <v>139</v>
      </c>
      <c r="E159" s="234" t="s">
        <v>1</v>
      </c>
      <c r="F159" s="235" t="s">
        <v>183</v>
      </c>
      <c r="G159" s="232"/>
      <c r="H159" s="236">
        <v>72.474999999999994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139</v>
      </c>
      <c r="AU159" s="242" t="s">
        <v>86</v>
      </c>
      <c r="AV159" s="12" t="s">
        <v>86</v>
      </c>
      <c r="AW159" s="12" t="s">
        <v>32</v>
      </c>
      <c r="AX159" s="12" t="s">
        <v>76</v>
      </c>
      <c r="AY159" s="242" t="s">
        <v>130</v>
      </c>
    </row>
    <row r="160" s="12" customFormat="1">
      <c r="B160" s="231"/>
      <c r="C160" s="232"/>
      <c r="D160" s="233" t="s">
        <v>139</v>
      </c>
      <c r="E160" s="234" t="s">
        <v>1</v>
      </c>
      <c r="F160" s="235" t="s">
        <v>184</v>
      </c>
      <c r="G160" s="232"/>
      <c r="H160" s="236">
        <v>14.4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139</v>
      </c>
      <c r="AU160" s="242" t="s">
        <v>86</v>
      </c>
      <c r="AV160" s="12" t="s">
        <v>86</v>
      </c>
      <c r="AW160" s="12" t="s">
        <v>32</v>
      </c>
      <c r="AX160" s="12" t="s">
        <v>76</v>
      </c>
      <c r="AY160" s="242" t="s">
        <v>130</v>
      </c>
    </row>
    <row r="161" s="13" customFormat="1">
      <c r="B161" s="243"/>
      <c r="C161" s="244"/>
      <c r="D161" s="233" t="s">
        <v>139</v>
      </c>
      <c r="E161" s="245" t="s">
        <v>1</v>
      </c>
      <c r="F161" s="246" t="s">
        <v>153</v>
      </c>
      <c r="G161" s="244"/>
      <c r="H161" s="247">
        <v>86.875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139</v>
      </c>
      <c r="AU161" s="253" t="s">
        <v>86</v>
      </c>
      <c r="AV161" s="13" t="s">
        <v>137</v>
      </c>
      <c r="AW161" s="13" t="s">
        <v>32</v>
      </c>
      <c r="AX161" s="13" t="s">
        <v>84</v>
      </c>
      <c r="AY161" s="253" t="s">
        <v>130</v>
      </c>
    </row>
    <row r="162" s="1" customFormat="1" ht="24" customHeight="1">
      <c r="B162" s="37"/>
      <c r="C162" s="218" t="s">
        <v>185</v>
      </c>
      <c r="D162" s="218" t="s">
        <v>132</v>
      </c>
      <c r="E162" s="219" t="s">
        <v>186</v>
      </c>
      <c r="F162" s="220" t="s">
        <v>187</v>
      </c>
      <c r="G162" s="221" t="s">
        <v>163</v>
      </c>
      <c r="H162" s="222">
        <v>66.994</v>
      </c>
      <c r="I162" s="223"/>
      <c r="J162" s="224">
        <f>ROUND(I162*H162,2)</f>
        <v>0</v>
      </c>
      <c r="K162" s="220" t="s">
        <v>136</v>
      </c>
      <c r="L162" s="42"/>
      <c r="M162" s="225" t="s">
        <v>1</v>
      </c>
      <c r="N162" s="226" t="s">
        <v>41</v>
      </c>
      <c r="O162" s="85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AR162" s="229" t="s">
        <v>137</v>
      </c>
      <c r="AT162" s="229" t="s">
        <v>132</v>
      </c>
      <c r="AU162" s="229" t="s">
        <v>86</v>
      </c>
      <c r="AY162" s="16" t="s">
        <v>130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84</v>
      </c>
      <c r="BK162" s="230">
        <f>ROUND(I162*H162,2)</f>
        <v>0</v>
      </c>
      <c r="BL162" s="16" t="s">
        <v>137</v>
      </c>
      <c r="BM162" s="229" t="s">
        <v>188</v>
      </c>
    </row>
    <row r="163" s="14" customFormat="1">
      <c r="B163" s="264"/>
      <c r="C163" s="265"/>
      <c r="D163" s="233" t="s">
        <v>139</v>
      </c>
      <c r="E163" s="266" t="s">
        <v>1</v>
      </c>
      <c r="F163" s="267" t="s">
        <v>189</v>
      </c>
      <c r="G163" s="265"/>
      <c r="H163" s="266" t="s">
        <v>1</v>
      </c>
      <c r="I163" s="268"/>
      <c r="J163" s="265"/>
      <c r="K163" s="265"/>
      <c r="L163" s="269"/>
      <c r="M163" s="270"/>
      <c r="N163" s="271"/>
      <c r="O163" s="271"/>
      <c r="P163" s="271"/>
      <c r="Q163" s="271"/>
      <c r="R163" s="271"/>
      <c r="S163" s="271"/>
      <c r="T163" s="272"/>
      <c r="AT163" s="273" t="s">
        <v>139</v>
      </c>
      <c r="AU163" s="273" t="s">
        <v>86</v>
      </c>
      <c r="AV163" s="14" t="s">
        <v>84</v>
      </c>
      <c r="AW163" s="14" t="s">
        <v>32</v>
      </c>
      <c r="AX163" s="14" t="s">
        <v>76</v>
      </c>
      <c r="AY163" s="273" t="s">
        <v>130</v>
      </c>
    </row>
    <row r="164" s="12" customFormat="1">
      <c r="B164" s="231"/>
      <c r="C164" s="232"/>
      <c r="D164" s="233" t="s">
        <v>139</v>
      </c>
      <c r="E164" s="234" t="s">
        <v>1</v>
      </c>
      <c r="F164" s="235" t="s">
        <v>190</v>
      </c>
      <c r="G164" s="232"/>
      <c r="H164" s="236">
        <v>66.994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139</v>
      </c>
      <c r="AU164" s="242" t="s">
        <v>86</v>
      </c>
      <c r="AV164" s="12" t="s">
        <v>86</v>
      </c>
      <c r="AW164" s="12" t="s">
        <v>32</v>
      </c>
      <c r="AX164" s="12" t="s">
        <v>84</v>
      </c>
      <c r="AY164" s="242" t="s">
        <v>130</v>
      </c>
    </row>
    <row r="165" s="1" customFormat="1" ht="24" customHeight="1">
      <c r="B165" s="37"/>
      <c r="C165" s="218" t="s">
        <v>191</v>
      </c>
      <c r="D165" s="218" t="s">
        <v>132</v>
      </c>
      <c r="E165" s="219" t="s">
        <v>192</v>
      </c>
      <c r="F165" s="220" t="s">
        <v>193</v>
      </c>
      <c r="G165" s="221" t="s">
        <v>163</v>
      </c>
      <c r="H165" s="222">
        <v>19.850000000000001</v>
      </c>
      <c r="I165" s="223"/>
      <c r="J165" s="224">
        <f>ROUND(I165*H165,2)</f>
        <v>0</v>
      </c>
      <c r="K165" s="220" t="s">
        <v>136</v>
      </c>
      <c r="L165" s="42"/>
      <c r="M165" s="225" t="s">
        <v>1</v>
      </c>
      <c r="N165" s="226" t="s">
        <v>41</v>
      </c>
      <c r="O165" s="85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AR165" s="229" t="s">
        <v>137</v>
      </c>
      <c r="AT165" s="229" t="s">
        <v>132</v>
      </c>
      <c r="AU165" s="229" t="s">
        <v>86</v>
      </c>
      <c r="AY165" s="16" t="s">
        <v>130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84</v>
      </c>
      <c r="BK165" s="230">
        <f>ROUND(I165*H165,2)</f>
        <v>0</v>
      </c>
      <c r="BL165" s="16" t="s">
        <v>137</v>
      </c>
      <c r="BM165" s="229" t="s">
        <v>194</v>
      </c>
    </row>
    <row r="166" s="14" customFormat="1">
      <c r="B166" s="264"/>
      <c r="C166" s="265"/>
      <c r="D166" s="233" t="s">
        <v>139</v>
      </c>
      <c r="E166" s="266" t="s">
        <v>1</v>
      </c>
      <c r="F166" s="267" t="s">
        <v>195</v>
      </c>
      <c r="G166" s="265"/>
      <c r="H166" s="266" t="s">
        <v>1</v>
      </c>
      <c r="I166" s="268"/>
      <c r="J166" s="265"/>
      <c r="K166" s="265"/>
      <c r="L166" s="269"/>
      <c r="M166" s="270"/>
      <c r="N166" s="271"/>
      <c r="O166" s="271"/>
      <c r="P166" s="271"/>
      <c r="Q166" s="271"/>
      <c r="R166" s="271"/>
      <c r="S166" s="271"/>
      <c r="T166" s="272"/>
      <c r="AT166" s="273" t="s">
        <v>139</v>
      </c>
      <c r="AU166" s="273" t="s">
        <v>86</v>
      </c>
      <c r="AV166" s="14" t="s">
        <v>84</v>
      </c>
      <c r="AW166" s="14" t="s">
        <v>32</v>
      </c>
      <c r="AX166" s="14" t="s">
        <v>76</v>
      </c>
      <c r="AY166" s="273" t="s">
        <v>130</v>
      </c>
    </row>
    <row r="167" s="12" customFormat="1">
      <c r="B167" s="231"/>
      <c r="C167" s="232"/>
      <c r="D167" s="233" t="s">
        <v>139</v>
      </c>
      <c r="E167" s="234" t="s">
        <v>1</v>
      </c>
      <c r="F167" s="235" t="s">
        <v>196</v>
      </c>
      <c r="G167" s="232"/>
      <c r="H167" s="236">
        <v>19.850000000000001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139</v>
      </c>
      <c r="AU167" s="242" t="s">
        <v>86</v>
      </c>
      <c r="AV167" s="12" t="s">
        <v>86</v>
      </c>
      <c r="AW167" s="12" t="s">
        <v>32</v>
      </c>
      <c r="AX167" s="12" t="s">
        <v>84</v>
      </c>
      <c r="AY167" s="242" t="s">
        <v>130</v>
      </c>
    </row>
    <row r="168" s="1" customFormat="1" ht="24" customHeight="1">
      <c r="B168" s="37"/>
      <c r="C168" s="218" t="s">
        <v>197</v>
      </c>
      <c r="D168" s="218" t="s">
        <v>132</v>
      </c>
      <c r="E168" s="219" t="s">
        <v>198</v>
      </c>
      <c r="F168" s="220" t="s">
        <v>199</v>
      </c>
      <c r="G168" s="221" t="s">
        <v>163</v>
      </c>
      <c r="H168" s="222">
        <v>1.0580000000000001</v>
      </c>
      <c r="I168" s="223"/>
      <c r="J168" s="224">
        <f>ROUND(I168*H168,2)</f>
        <v>0</v>
      </c>
      <c r="K168" s="220" t="s">
        <v>136</v>
      </c>
      <c r="L168" s="42"/>
      <c r="M168" s="225" t="s">
        <v>1</v>
      </c>
      <c r="N168" s="226" t="s">
        <v>41</v>
      </c>
      <c r="O168" s="85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AR168" s="229" t="s">
        <v>137</v>
      </c>
      <c r="AT168" s="229" t="s">
        <v>132</v>
      </c>
      <c r="AU168" s="229" t="s">
        <v>86</v>
      </c>
      <c r="AY168" s="16" t="s">
        <v>130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6" t="s">
        <v>84</v>
      </c>
      <c r="BK168" s="230">
        <f>ROUND(I168*H168,2)</f>
        <v>0</v>
      </c>
      <c r="BL168" s="16" t="s">
        <v>137</v>
      </c>
      <c r="BM168" s="229" t="s">
        <v>200</v>
      </c>
    </row>
    <row r="169" s="12" customFormat="1">
      <c r="B169" s="231"/>
      <c r="C169" s="232"/>
      <c r="D169" s="233" t="s">
        <v>139</v>
      </c>
      <c r="E169" s="234" t="s">
        <v>1</v>
      </c>
      <c r="F169" s="235" t="s">
        <v>201</v>
      </c>
      <c r="G169" s="232"/>
      <c r="H169" s="236">
        <v>1.0580000000000001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139</v>
      </c>
      <c r="AU169" s="242" t="s">
        <v>86</v>
      </c>
      <c r="AV169" s="12" t="s">
        <v>86</v>
      </c>
      <c r="AW169" s="12" t="s">
        <v>32</v>
      </c>
      <c r="AX169" s="12" t="s">
        <v>84</v>
      </c>
      <c r="AY169" s="242" t="s">
        <v>130</v>
      </c>
    </row>
    <row r="170" s="1" customFormat="1" ht="24" customHeight="1">
      <c r="B170" s="37"/>
      <c r="C170" s="218" t="s">
        <v>202</v>
      </c>
      <c r="D170" s="218" t="s">
        <v>132</v>
      </c>
      <c r="E170" s="219" t="s">
        <v>203</v>
      </c>
      <c r="F170" s="220" t="s">
        <v>204</v>
      </c>
      <c r="G170" s="221" t="s">
        <v>163</v>
      </c>
      <c r="H170" s="222">
        <v>240.89699999999999</v>
      </c>
      <c r="I170" s="223"/>
      <c r="J170" s="224">
        <f>ROUND(I170*H170,2)</f>
        <v>0</v>
      </c>
      <c r="K170" s="220" t="s">
        <v>136</v>
      </c>
      <c r="L170" s="42"/>
      <c r="M170" s="225" t="s">
        <v>1</v>
      </c>
      <c r="N170" s="226" t="s">
        <v>41</v>
      </c>
      <c r="O170" s="85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AR170" s="229" t="s">
        <v>137</v>
      </c>
      <c r="AT170" s="229" t="s">
        <v>132</v>
      </c>
      <c r="AU170" s="229" t="s">
        <v>86</v>
      </c>
      <c r="AY170" s="16" t="s">
        <v>130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84</v>
      </c>
      <c r="BK170" s="230">
        <f>ROUND(I170*H170,2)</f>
        <v>0</v>
      </c>
      <c r="BL170" s="16" t="s">
        <v>137</v>
      </c>
      <c r="BM170" s="229" t="s">
        <v>205</v>
      </c>
    </row>
    <row r="171" s="14" customFormat="1">
      <c r="B171" s="264"/>
      <c r="C171" s="265"/>
      <c r="D171" s="233" t="s">
        <v>139</v>
      </c>
      <c r="E171" s="266" t="s">
        <v>1</v>
      </c>
      <c r="F171" s="267" t="s">
        <v>206</v>
      </c>
      <c r="G171" s="265"/>
      <c r="H171" s="266" t="s">
        <v>1</v>
      </c>
      <c r="I171" s="268"/>
      <c r="J171" s="265"/>
      <c r="K171" s="265"/>
      <c r="L171" s="269"/>
      <c r="M171" s="270"/>
      <c r="N171" s="271"/>
      <c r="O171" s="271"/>
      <c r="P171" s="271"/>
      <c r="Q171" s="271"/>
      <c r="R171" s="271"/>
      <c r="S171" s="271"/>
      <c r="T171" s="272"/>
      <c r="AT171" s="273" t="s">
        <v>139</v>
      </c>
      <c r="AU171" s="273" t="s">
        <v>86</v>
      </c>
      <c r="AV171" s="14" t="s">
        <v>84</v>
      </c>
      <c r="AW171" s="14" t="s">
        <v>32</v>
      </c>
      <c r="AX171" s="14" t="s">
        <v>76</v>
      </c>
      <c r="AY171" s="273" t="s">
        <v>130</v>
      </c>
    </row>
    <row r="172" s="12" customFormat="1">
      <c r="B172" s="231"/>
      <c r="C172" s="232"/>
      <c r="D172" s="233" t="s">
        <v>139</v>
      </c>
      <c r="E172" s="234" t="s">
        <v>1</v>
      </c>
      <c r="F172" s="235" t="s">
        <v>207</v>
      </c>
      <c r="G172" s="232"/>
      <c r="H172" s="236">
        <v>117.48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139</v>
      </c>
      <c r="AU172" s="242" t="s">
        <v>86</v>
      </c>
      <c r="AV172" s="12" t="s">
        <v>86</v>
      </c>
      <c r="AW172" s="12" t="s">
        <v>32</v>
      </c>
      <c r="AX172" s="12" t="s">
        <v>76</v>
      </c>
      <c r="AY172" s="242" t="s">
        <v>130</v>
      </c>
    </row>
    <row r="173" s="12" customFormat="1">
      <c r="B173" s="231"/>
      <c r="C173" s="232"/>
      <c r="D173" s="233" t="s">
        <v>139</v>
      </c>
      <c r="E173" s="234" t="s">
        <v>1</v>
      </c>
      <c r="F173" s="235" t="s">
        <v>208</v>
      </c>
      <c r="G173" s="232"/>
      <c r="H173" s="236">
        <v>99.989999999999995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139</v>
      </c>
      <c r="AU173" s="242" t="s">
        <v>86</v>
      </c>
      <c r="AV173" s="12" t="s">
        <v>86</v>
      </c>
      <c r="AW173" s="12" t="s">
        <v>32</v>
      </c>
      <c r="AX173" s="12" t="s">
        <v>76</v>
      </c>
      <c r="AY173" s="242" t="s">
        <v>130</v>
      </c>
    </row>
    <row r="174" s="12" customFormat="1">
      <c r="B174" s="231"/>
      <c r="C174" s="232"/>
      <c r="D174" s="233" t="s">
        <v>139</v>
      </c>
      <c r="E174" s="234" t="s">
        <v>1</v>
      </c>
      <c r="F174" s="235" t="s">
        <v>209</v>
      </c>
      <c r="G174" s="232"/>
      <c r="H174" s="236">
        <v>23.427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139</v>
      </c>
      <c r="AU174" s="242" t="s">
        <v>86</v>
      </c>
      <c r="AV174" s="12" t="s">
        <v>86</v>
      </c>
      <c r="AW174" s="12" t="s">
        <v>32</v>
      </c>
      <c r="AX174" s="12" t="s">
        <v>76</v>
      </c>
      <c r="AY174" s="242" t="s">
        <v>130</v>
      </c>
    </row>
    <row r="175" s="13" customFormat="1">
      <c r="B175" s="243"/>
      <c r="C175" s="244"/>
      <c r="D175" s="233" t="s">
        <v>139</v>
      </c>
      <c r="E175" s="245" t="s">
        <v>1</v>
      </c>
      <c r="F175" s="246" t="s">
        <v>153</v>
      </c>
      <c r="G175" s="244"/>
      <c r="H175" s="247">
        <v>240.89699999999999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139</v>
      </c>
      <c r="AU175" s="253" t="s">
        <v>86</v>
      </c>
      <c r="AV175" s="13" t="s">
        <v>137</v>
      </c>
      <c r="AW175" s="13" t="s">
        <v>32</v>
      </c>
      <c r="AX175" s="13" t="s">
        <v>84</v>
      </c>
      <c r="AY175" s="253" t="s">
        <v>130</v>
      </c>
    </row>
    <row r="176" s="1" customFormat="1" ht="16.5" customHeight="1">
      <c r="B176" s="37"/>
      <c r="C176" s="218" t="s">
        <v>210</v>
      </c>
      <c r="D176" s="218" t="s">
        <v>132</v>
      </c>
      <c r="E176" s="219" t="s">
        <v>211</v>
      </c>
      <c r="F176" s="220" t="s">
        <v>212</v>
      </c>
      <c r="G176" s="221" t="s">
        <v>157</v>
      </c>
      <c r="H176" s="222">
        <v>289.80000000000001</v>
      </c>
      <c r="I176" s="223"/>
      <c r="J176" s="224">
        <f>ROUND(I176*H176,2)</f>
        <v>0</v>
      </c>
      <c r="K176" s="220" t="s">
        <v>136</v>
      </c>
      <c r="L176" s="42"/>
      <c r="M176" s="225" t="s">
        <v>1</v>
      </c>
      <c r="N176" s="226" t="s">
        <v>41</v>
      </c>
      <c r="O176" s="85"/>
      <c r="P176" s="227">
        <f>O176*H176</f>
        <v>0</v>
      </c>
      <c r="Q176" s="227">
        <v>0.00133</v>
      </c>
      <c r="R176" s="227">
        <f>Q176*H176</f>
        <v>0.385434</v>
      </c>
      <c r="S176" s="227">
        <v>0</v>
      </c>
      <c r="T176" s="228">
        <f>S176*H176</f>
        <v>0</v>
      </c>
      <c r="AR176" s="229" t="s">
        <v>137</v>
      </c>
      <c r="AT176" s="229" t="s">
        <v>132</v>
      </c>
      <c r="AU176" s="229" t="s">
        <v>86</v>
      </c>
      <c r="AY176" s="16" t="s">
        <v>130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84</v>
      </c>
      <c r="BK176" s="230">
        <f>ROUND(I176*H176,2)</f>
        <v>0</v>
      </c>
      <c r="BL176" s="16" t="s">
        <v>137</v>
      </c>
      <c r="BM176" s="229" t="s">
        <v>213</v>
      </c>
    </row>
    <row r="177" s="12" customFormat="1">
      <c r="B177" s="231"/>
      <c r="C177" s="232"/>
      <c r="D177" s="233" t="s">
        <v>139</v>
      </c>
      <c r="E177" s="234" t="s">
        <v>1</v>
      </c>
      <c r="F177" s="235" t="s">
        <v>214</v>
      </c>
      <c r="G177" s="232"/>
      <c r="H177" s="236">
        <v>289.80000000000001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139</v>
      </c>
      <c r="AU177" s="242" t="s">
        <v>86</v>
      </c>
      <c r="AV177" s="12" t="s">
        <v>86</v>
      </c>
      <c r="AW177" s="12" t="s">
        <v>32</v>
      </c>
      <c r="AX177" s="12" t="s">
        <v>84</v>
      </c>
      <c r="AY177" s="242" t="s">
        <v>130</v>
      </c>
    </row>
    <row r="178" s="1" customFormat="1" ht="16.5" customHeight="1">
      <c r="B178" s="37"/>
      <c r="C178" s="254" t="s">
        <v>8</v>
      </c>
      <c r="D178" s="254" t="s">
        <v>173</v>
      </c>
      <c r="E178" s="255" t="s">
        <v>215</v>
      </c>
      <c r="F178" s="256" t="s">
        <v>216</v>
      </c>
      <c r="G178" s="257" t="s">
        <v>176</v>
      </c>
      <c r="H178" s="258">
        <v>5.9119999999999999</v>
      </c>
      <c r="I178" s="259"/>
      <c r="J178" s="260">
        <f>ROUND(I178*H178,2)</f>
        <v>0</v>
      </c>
      <c r="K178" s="256" t="s">
        <v>136</v>
      </c>
      <c r="L178" s="261"/>
      <c r="M178" s="262" t="s">
        <v>1</v>
      </c>
      <c r="N178" s="263" t="s">
        <v>41</v>
      </c>
      <c r="O178" s="85"/>
      <c r="P178" s="227">
        <f>O178*H178</f>
        <v>0</v>
      </c>
      <c r="Q178" s="227">
        <v>1</v>
      </c>
      <c r="R178" s="227">
        <f>Q178*H178</f>
        <v>5.9119999999999999</v>
      </c>
      <c r="S178" s="227">
        <v>0</v>
      </c>
      <c r="T178" s="228">
        <f>S178*H178</f>
        <v>0</v>
      </c>
      <c r="AR178" s="229" t="s">
        <v>172</v>
      </c>
      <c r="AT178" s="229" t="s">
        <v>173</v>
      </c>
      <c r="AU178" s="229" t="s">
        <v>86</v>
      </c>
      <c r="AY178" s="16" t="s">
        <v>130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84</v>
      </c>
      <c r="BK178" s="230">
        <f>ROUND(I178*H178,2)</f>
        <v>0</v>
      </c>
      <c r="BL178" s="16" t="s">
        <v>137</v>
      </c>
      <c r="BM178" s="229" t="s">
        <v>217</v>
      </c>
    </row>
    <row r="179" s="12" customFormat="1">
      <c r="B179" s="231"/>
      <c r="C179" s="232"/>
      <c r="D179" s="233" t="s">
        <v>139</v>
      </c>
      <c r="E179" s="234" t="s">
        <v>1</v>
      </c>
      <c r="F179" s="235" t="s">
        <v>218</v>
      </c>
      <c r="G179" s="232"/>
      <c r="H179" s="236">
        <v>5.9119999999999999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139</v>
      </c>
      <c r="AU179" s="242" t="s">
        <v>86</v>
      </c>
      <c r="AV179" s="12" t="s">
        <v>86</v>
      </c>
      <c r="AW179" s="12" t="s">
        <v>32</v>
      </c>
      <c r="AX179" s="12" t="s">
        <v>84</v>
      </c>
      <c r="AY179" s="242" t="s">
        <v>130</v>
      </c>
    </row>
    <row r="180" s="1" customFormat="1" ht="16.5" customHeight="1">
      <c r="B180" s="37"/>
      <c r="C180" s="218" t="s">
        <v>219</v>
      </c>
      <c r="D180" s="218" t="s">
        <v>132</v>
      </c>
      <c r="E180" s="219" t="s">
        <v>220</v>
      </c>
      <c r="F180" s="220" t="s">
        <v>221</v>
      </c>
      <c r="G180" s="221" t="s">
        <v>157</v>
      </c>
      <c r="H180" s="222">
        <v>289.80000000000001</v>
      </c>
      <c r="I180" s="223"/>
      <c r="J180" s="224">
        <f>ROUND(I180*H180,2)</f>
        <v>0</v>
      </c>
      <c r="K180" s="220" t="s">
        <v>136</v>
      </c>
      <c r="L180" s="42"/>
      <c r="M180" s="225" t="s">
        <v>1</v>
      </c>
      <c r="N180" s="226" t="s">
        <v>41</v>
      </c>
      <c r="O180" s="85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AR180" s="229" t="s">
        <v>137</v>
      </c>
      <c r="AT180" s="229" t="s">
        <v>132</v>
      </c>
      <c r="AU180" s="229" t="s">
        <v>86</v>
      </c>
      <c r="AY180" s="16" t="s">
        <v>130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84</v>
      </c>
      <c r="BK180" s="230">
        <f>ROUND(I180*H180,2)</f>
        <v>0</v>
      </c>
      <c r="BL180" s="16" t="s">
        <v>137</v>
      </c>
      <c r="BM180" s="229" t="s">
        <v>222</v>
      </c>
    </row>
    <row r="181" s="12" customFormat="1">
      <c r="B181" s="231"/>
      <c r="C181" s="232"/>
      <c r="D181" s="233" t="s">
        <v>139</v>
      </c>
      <c r="E181" s="234" t="s">
        <v>1</v>
      </c>
      <c r="F181" s="235" t="s">
        <v>223</v>
      </c>
      <c r="G181" s="232"/>
      <c r="H181" s="236">
        <v>289.80000000000001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139</v>
      </c>
      <c r="AU181" s="242" t="s">
        <v>86</v>
      </c>
      <c r="AV181" s="12" t="s">
        <v>86</v>
      </c>
      <c r="AW181" s="12" t="s">
        <v>32</v>
      </c>
      <c r="AX181" s="12" t="s">
        <v>84</v>
      </c>
      <c r="AY181" s="242" t="s">
        <v>130</v>
      </c>
    </row>
    <row r="182" s="1" customFormat="1" ht="24" customHeight="1">
      <c r="B182" s="37"/>
      <c r="C182" s="218" t="s">
        <v>224</v>
      </c>
      <c r="D182" s="218" t="s">
        <v>132</v>
      </c>
      <c r="E182" s="219" t="s">
        <v>225</v>
      </c>
      <c r="F182" s="220" t="s">
        <v>226</v>
      </c>
      <c r="G182" s="221" t="s">
        <v>157</v>
      </c>
      <c r="H182" s="222">
        <v>99</v>
      </c>
      <c r="I182" s="223"/>
      <c r="J182" s="224">
        <f>ROUND(I182*H182,2)</f>
        <v>0</v>
      </c>
      <c r="K182" s="220" t="s">
        <v>136</v>
      </c>
      <c r="L182" s="42"/>
      <c r="M182" s="225" t="s">
        <v>1</v>
      </c>
      <c r="N182" s="226" t="s">
        <v>41</v>
      </c>
      <c r="O182" s="85"/>
      <c r="P182" s="227">
        <f>O182*H182</f>
        <v>0</v>
      </c>
      <c r="Q182" s="227">
        <v>0.15478</v>
      </c>
      <c r="R182" s="227">
        <f>Q182*H182</f>
        <v>15.323220000000001</v>
      </c>
      <c r="S182" s="227">
        <v>0</v>
      </c>
      <c r="T182" s="228">
        <f>S182*H182</f>
        <v>0</v>
      </c>
      <c r="AR182" s="229" t="s">
        <v>137</v>
      </c>
      <c r="AT182" s="229" t="s">
        <v>132</v>
      </c>
      <c r="AU182" s="229" t="s">
        <v>86</v>
      </c>
      <c r="AY182" s="16" t="s">
        <v>130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84</v>
      </c>
      <c r="BK182" s="230">
        <f>ROUND(I182*H182,2)</f>
        <v>0</v>
      </c>
      <c r="BL182" s="16" t="s">
        <v>137</v>
      </c>
      <c r="BM182" s="229" t="s">
        <v>227</v>
      </c>
    </row>
    <row r="183" s="12" customFormat="1">
      <c r="B183" s="231"/>
      <c r="C183" s="232"/>
      <c r="D183" s="233" t="s">
        <v>139</v>
      </c>
      <c r="E183" s="234" t="s">
        <v>1</v>
      </c>
      <c r="F183" s="235" t="s">
        <v>228</v>
      </c>
      <c r="G183" s="232"/>
      <c r="H183" s="236">
        <v>99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139</v>
      </c>
      <c r="AU183" s="242" t="s">
        <v>86</v>
      </c>
      <c r="AV183" s="12" t="s">
        <v>86</v>
      </c>
      <c r="AW183" s="12" t="s">
        <v>32</v>
      </c>
      <c r="AX183" s="12" t="s">
        <v>84</v>
      </c>
      <c r="AY183" s="242" t="s">
        <v>130</v>
      </c>
    </row>
    <row r="184" s="1" customFormat="1" ht="24" customHeight="1">
      <c r="B184" s="37"/>
      <c r="C184" s="218" t="s">
        <v>229</v>
      </c>
      <c r="D184" s="218" t="s">
        <v>132</v>
      </c>
      <c r="E184" s="219" t="s">
        <v>230</v>
      </c>
      <c r="F184" s="220" t="s">
        <v>231</v>
      </c>
      <c r="G184" s="221" t="s">
        <v>157</v>
      </c>
      <c r="H184" s="222">
        <v>99</v>
      </c>
      <c r="I184" s="223"/>
      <c r="J184" s="224">
        <f>ROUND(I184*H184,2)</f>
        <v>0</v>
      </c>
      <c r="K184" s="220" t="s">
        <v>136</v>
      </c>
      <c r="L184" s="42"/>
      <c r="M184" s="225" t="s">
        <v>1</v>
      </c>
      <c r="N184" s="226" t="s">
        <v>41</v>
      </c>
      <c r="O184" s="85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AR184" s="229" t="s">
        <v>137</v>
      </c>
      <c r="AT184" s="229" t="s">
        <v>132</v>
      </c>
      <c r="AU184" s="229" t="s">
        <v>86</v>
      </c>
      <c r="AY184" s="16" t="s">
        <v>130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84</v>
      </c>
      <c r="BK184" s="230">
        <f>ROUND(I184*H184,2)</f>
        <v>0</v>
      </c>
      <c r="BL184" s="16" t="s">
        <v>137</v>
      </c>
      <c r="BM184" s="229" t="s">
        <v>232</v>
      </c>
    </row>
    <row r="185" s="12" customFormat="1">
      <c r="B185" s="231"/>
      <c r="C185" s="232"/>
      <c r="D185" s="233" t="s">
        <v>139</v>
      </c>
      <c r="E185" s="234" t="s">
        <v>1</v>
      </c>
      <c r="F185" s="235" t="s">
        <v>228</v>
      </c>
      <c r="G185" s="232"/>
      <c r="H185" s="236">
        <v>99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139</v>
      </c>
      <c r="AU185" s="242" t="s">
        <v>86</v>
      </c>
      <c r="AV185" s="12" t="s">
        <v>86</v>
      </c>
      <c r="AW185" s="12" t="s">
        <v>32</v>
      </c>
      <c r="AX185" s="12" t="s">
        <v>84</v>
      </c>
      <c r="AY185" s="242" t="s">
        <v>130</v>
      </c>
    </row>
    <row r="186" s="1" customFormat="1" ht="16.5" customHeight="1">
      <c r="B186" s="37"/>
      <c r="C186" s="218" t="s">
        <v>233</v>
      </c>
      <c r="D186" s="218" t="s">
        <v>132</v>
      </c>
      <c r="E186" s="219" t="s">
        <v>234</v>
      </c>
      <c r="F186" s="220" t="s">
        <v>235</v>
      </c>
      <c r="G186" s="221" t="s">
        <v>236</v>
      </c>
      <c r="H186" s="222">
        <v>43</v>
      </c>
      <c r="I186" s="223"/>
      <c r="J186" s="224">
        <f>ROUND(I186*H186,2)</f>
        <v>0</v>
      </c>
      <c r="K186" s="220" t="s">
        <v>136</v>
      </c>
      <c r="L186" s="42"/>
      <c r="M186" s="225" t="s">
        <v>1</v>
      </c>
      <c r="N186" s="226" t="s">
        <v>41</v>
      </c>
      <c r="O186" s="85"/>
      <c r="P186" s="227">
        <f>O186*H186</f>
        <v>0</v>
      </c>
      <c r="Q186" s="227">
        <v>3.7098200000000001</v>
      </c>
      <c r="R186" s="227">
        <f>Q186*H186</f>
        <v>159.52226000000002</v>
      </c>
      <c r="S186" s="227">
        <v>0</v>
      </c>
      <c r="T186" s="228">
        <f>S186*H186</f>
        <v>0</v>
      </c>
      <c r="AR186" s="229" t="s">
        <v>137</v>
      </c>
      <c r="AT186" s="229" t="s">
        <v>132</v>
      </c>
      <c r="AU186" s="229" t="s">
        <v>86</v>
      </c>
      <c r="AY186" s="16" t="s">
        <v>130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6" t="s">
        <v>84</v>
      </c>
      <c r="BK186" s="230">
        <f>ROUND(I186*H186,2)</f>
        <v>0</v>
      </c>
      <c r="BL186" s="16" t="s">
        <v>137</v>
      </c>
      <c r="BM186" s="229" t="s">
        <v>237</v>
      </c>
    </row>
    <row r="187" s="12" customFormat="1">
      <c r="B187" s="231"/>
      <c r="C187" s="232"/>
      <c r="D187" s="233" t="s">
        <v>139</v>
      </c>
      <c r="E187" s="234" t="s">
        <v>1</v>
      </c>
      <c r="F187" s="235" t="s">
        <v>238</v>
      </c>
      <c r="G187" s="232"/>
      <c r="H187" s="236">
        <v>43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139</v>
      </c>
      <c r="AU187" s="242" t="s">
        <v>86</v>
      </c>
      <c r="AV187" s="12" t="s">
        <v>86</v>
      </c>
      <c r="AW187" s="12" t="s">
        <v>32</v>
      </c>
      <c r="AX187" s="12" t="s">
        <v>84</v>
      </c>
      <c r="AY187" s="242" t="s">
        <v>130</v>
      </c>
    </row>
    <row r="188" s="1" customFormat="1" ht="24" customHeight="1">
      <c r="B188" s="37"/>
      <c r="C188" s="218" t="s">
        <v>239</v>
      </c>
      <c r="D188" s="218" t="s">
        <v>132</v>
      </c>
      <c r="E188" s="219" t="s">
        <v>240</v>
      </c>
      <c r="F188" s="220" t="s">
        <v>241</v>
      </c>
      <c r="G188" s="221" t="s">
        <v>236</v>
      </c>
      <c r="H188" s="222">
        <v>43</v>
      </c>
      <c r="I188" s="223"/>
      <c r="J188" s="224">
        <f>ROUND(I188*H188,2)</f>
        <v>0</v>
      </c>
      <c r="K188" s="220" t="s">
        <v>136</v>
      </c>
      <c r="L188" s="42"/>
      <c r="M188" s="225" t="s">
        <v>1</v>
      </c>
      <c r="N188" s="226" t="s">
        <v>41</v>
      </c>
      <c r="O188" s="85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AR188" s="229" t="s">
        <v>137</v>
      </c>
      <c r="AT188" s="229" t="s">
        <v>132</v>
      </c>
      <c r="AU188" s="229" t="s">
        <v>86</v>
      </c>
      <c r="AY188" s="16" t="s">
        <v>130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6" t="s">
        <v>84</v>
      </c>
      <c r="BK188" s="230">
        <f>ROUND(I188*H188,2)</f>
        <v>0</v>
      </c>
      <c r="BL188" s="16" t="s">
        <v>137</v>
      </c>
      <c r="BM188" s="229" t="s">
        <v>242</v>
      </c>
    </row>
    <row r="189" s="1" customFormat="1" ht="24" customHeight="1">
      <c r="B189" s="37"/>
      <c r="C189" s="218" t="s">
        <v>7</v>
      </c>
      <c r="D189" s="218" t="s">
        <v>132</v>
      </c>
      <c r="E189" s="219" t="s">
        <v>243</v>
      </c>
      <c r="F189" s="220" t="s">
        <v>244</v>
      </c>
      <c r="G189" s="221" t="s">
        <v>135</v>
      </c>
      <c r="H189" s="222">
        <v>228.333</v>
      </c>
      <c r="I189" s="223"/>
      <c r="J189" s="224">
        <f>ROUND(I189*H189,2)</f>
        <v>0</v>
      </c>
      <c r="K189" s="220" t="s">
        <v>136</v>
      </c>
      <c r="L189" s="42"/>
      <c r="M189" s="225" t="s">
        <v>1</v>
      </c>
      <c r="N189" s="226" t="s">
        <v>41</v>
      </c>
      <c r="O189" s="85"/>
      <c r="P189" s="227">
        <f>O189*H189</f>
        <v>0</v>
      </c>
      <c r="Q189" s="227">
        <v>0.0264</v>
      </c>
      <c r="R189" s="227">
        <f>Q189*H189</f>
        <v>6.0279911999999998</v>
      </c>
      <c r="S189" s="227">
        <v>0</v>
      </c>
      <c r="T189" s="228">
        <f>S189*H189</f>
        <v>0</v>
      </c>
      <c r="AR189" s="229" t="s">
        <v>137</v>
      </c>
      <c r="AT189" s="229" t="s">
        <v>132</v>
      </c>
      <c r="AU189" s="229" t="s">
        <v>86</v>
      </c>
      <c r="AY189" s="16" t="s">
        <v>130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84</v>
      </c>
      <c r="BK189" s="230">
        <f>ROUND(I189*H189,2)</f>
        <v>0</v>
      </c>
      <c r="BL189" s="16" t="s">
        <v>137</v>
      </c>
      <c r="BM189" s="229" t="s">
        <v>245</v>
      </c>
    </row>
    <row r="190" s="12" customFormat="1">
      <c r="B190" s="231"/>
      <c r="C190" s="232"/>
      <c r="D190" s="233" t="s">
        <v>139</v>
      </c>
      <c r="E190" s="234" t="s">
        <v>1</v>
      </c>
      <c r="F190" s="235" t="s">
        <v>246</v>
      </c>
      <c r="G190" s="232"/>
      <c r="H190" s="236">
        <v>228.333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139</v>
      </c>
      <c r="AU190" s="242" t="s">
        <v>86</v>
      </c>
      <c r="AV190" s="12" t="s">
        <v>86</v>
      </c>
      <c r="AW190" s="12" t="s">
        <v>32</v>
      </c>
      <c r="AX190" s="12" t="s">
        <v>84</v>
      </c>
      <c r="AY190" s="242" t="s">
        <v>130</v>
      </c>
    </row>
    <row r="191" s="1" customFormat="1" ht="24" customHeight="1">
      <c r="B191" s="37"/>
      <c r="C191" s="218" t="s">
        <v>247</v>
      </c>
      <c r="D191" s="218" t="s">
        <v>132</v>
      </c>
      <c r="E191" s="219" t="s">
        <v>248</v>
      </c>
      <c r="F191" s="220" t="s">
        <v>249</v>
      </c>
      <c r="G191" s="221" t="s">
        <v>163</v>
      </c>
      <c r="H191" s="222">
        <v>120.449</v>
      </c>
      <c r="I191" s="223"/>
      <c r="J191" s="224">
        <f>ROUND(I191*H191,2)</f>
        <v>0</v>
      </c>
      <c r="K191" s="220" t="s">
        <v>136</v>
      </c>
      <c r="L191" s="42"/>
      <c r="M191" s="225" t="s">
        <v>1</v>
      </c>
      <c r="N191" s="226" t="s">
        <v>41</v>
      </c>
      <c r="O191" s="85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AR191" s="229" t="s">
        <v>137</v>
      </c>
      <c r="AT191" s="229" t="s">
        <v>132</v>
      </c>
      <c r="AU191" s="229" t="s">
        <v>86</v>
      </c>
      <c r="AY191" s="16" t="s">
        <v>130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6" t="s">
        <v>84</v>
      </c>
      <c r="BK191" s="230">
        <f>ROUND(I191*H191,2)</f>
        <v>0</v>
      </c>
      <c r="BL191" s="16" t="s">
        <v>137</v>
      </c>
      <c r="BM191" s="229" t="s">
        <v>250</v>
      </c>
    </row>
    <row r="192" s="12" customFormat="1">
      <c r="B192" s="231"/>
      <c r="C192" s="232"/>
      <c r="D192" s="233" t="s">
        <v>139</v>
      </c>
      <c r="E192" s="234" t="s">
        <v>1</v>
      </c>
      <c r="F192" s="235" t="s">
        <v>251</v>
      </c>
      <c r="G192" s="232"/>
      <c r="H192" s="236">
        <v>120.449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139</v>
      </c>
      <c r="AU192" s="242" t="s">
        <v>86</v>
      </c>
      <c r="AV192" s="12" t="s">
        <v>86</v>
      </c>
      <c r="AW192" s="12" t="s">
        <v>32</v>
      </c>
      <c r="AX192" s="12" t="s">
        <v>84</v>
      </c>
      <c r="AY192" s="242" t="s">
        <v>130</v>
      </c>
    </row>
    <row r="193" s="1" customFormat="1" ht="24" customHeight="1">
      <c r="B193" s="37"/>
      <c r="C193" s="218" t="s">
        <v>252</v>
      </c>
      <c r="D193" s="218" t="s">
        <v>132</v>
      </c>
      <c r="E193" s="219" t="s">
        <v>253</v>
      </c>
      <c r="F193" s="220" t="s">
        <v>254</v>
      </c>
      <c r="G193" s="221" t="s">
        <v>163</v>
      </c>
      <c r="H193" s="222">
        <v>327.77199999999999</v>
      </c>
      <c r="I193" s="223"/>
      <c r="J193" s="224">
        <f>ROUND(I193*H193,2)</f>
        <v>0</v>
      </c>
      <c r="K193" s="220" t="s">
        <v>136</v>
      </c>
      <c r="L193" s="42"/>
      <c r="M193" s="225" t="s">
        <v>1</v>
      </c>
      <c r="N193" s="226" t="s">
        <v>41</v>
      </c>
      <c r="O193" s="85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AR193" s="229" t="s">
        <v>137</v>
      </c>
      <c r="AT193" s="229" t="s">
        <v>132</v>
      </c>
      <c r="AU193" s="229" t="s">
        <v>86</v>
      </c>
      <c r="AY193" s="16" t="s">
        <v>130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84</v>
      </c>
      <c r="BK193" s="230">
        <f>ROUND(I193*H193,2)</f>
        <v>0</v>
      </c>
      <c r="BL193" s="16" t="s">
        <v>137</v>
      </c>
      <c r="BM193" s="229" t="s">
        <v>255</v>
      </c>
    </row>
    <row r="194" s="12" customFormat="1">
      <c r="B194" s="231"/>
      <c r="C194" s="232"/>
      <c r="D194" s="233" t="s">
        <v>139</v>
      </c>
      <c r="E194" s="234" t="s">
        <v>1</v>
      </c>
      <c r="F194" s="235" t="s">
        <v>256</v>
      </c>
      <c r="G194" s="232"/>
      <c r="H194" s="236">
        <v>327.77199999999999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139</v>
      </c>
      <c r="AU194" s="242" t="s">
        <v>86</v>
      </c>
      <c r="AV194" s="12" t="s">
        <v>86</v>
      </c>
      <c r="AW194" s="12" t="s">
        <v>32</v>
      </c>
      <c r="AX194" s="12" t="s">
        <v>84</v>
      </c>
      <c r="AY194" s="242" t="s">
        <v>130</v>
      </c>
    </row>
    <row r="195" s="1" customFormat="1" ht="24" customHeight="1">
      <c r="B195" s="37"/>
      <c r="C195" s="218" t="s">
        <v>257</v>
      </c>
      <c r="D195" s="218" t="s">
        <v>132</v>
      </c>
      <c r="E195" s="219" t="s">
        <v>258</v>
      </c>
      <c r="F195" s="220" t="s">
        <v>259</v>
      </c>
      <c r="G195" s="221" t="s">
        <v>163</v>
      </c>
      <c r="H195" s="222">
        <v>87.902000000000001</v>
      </c>
      <c r="I195" s="223"/>
      <c r="J195" s="224">
        <f>ROUND(I195*H195,2)</f>
        <v>0</v>
      </c>
      <c r="K195" s="220" t="s">
        <v>136</v>
      </c>
      <c r="L195" s="42"/>
      <c r="M195" s="225" t="s">
        <v>1</v>
      </c>
      <c r="N195" s="226" t="s">
        <v>41</v>
      </c>
      <c r="O195" s="85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AR195" s="229" t="s">
        <v>137</v>
      </c>
      <c r="AT195" s="229" t="s">
        <v>132</v>
      </c>
      <c r="AU195" s="229" t="s">
        <v>86</v>
      </c>
      <c r="AY195" s="16" t="s">
        <v>130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6" t="s">
        <v>84</v>
      </c>
      <c r="BK195" s="230">
        <f>ROUND(I195*H195,2)</f>
        <v>0</v>
      </c>
      <c r="BL195" s="16" t="s">
        <v>137</v>
      </c>
      <c r="BM195" s="229" t="s">
        <v>260</v>
      </c>
    </row>
    <row r="196" s="12" customFormat="1">
      <c r="B196" s="231"/>
      <c r="C196" s="232"/>
      <c r="D196" s="233" t="s">
        <v>139</v>
      </c>
      <c r="E196" s="234" t="s">
        <v>1</v>
      </c>
      <c r="F196" s="235" t="s">
        <v>261</v>
      </c>
      <c r="G196" s="232"/>
      <c r="H196" s="236">
        <v>87.902000000000001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139</v>
      </c>
      <c r="AU196" s="242" t="s">
        <v>86</v>
      </c>
      <c r="AV196" s="12" t="s">
        <v>86</v>
      </c>
      <c r="AW196" s="12" t="s">
        <v>32</v>
      </c>
      <c r="AX196" s="12" t="s">
        <v>84</v>
      </c>
      <c r="AY196" s="242" t="s">
        <v>130</v>
      </c>
    </row>
    <row r="197" s="1" customFormat="1" ht="24" customHeight="1">
      <c r="B197" s="37"/>
      <c r="C197" s="218" t="s">
        <v>262</v>
      </c>
      <c r="D197" s="218" t="s">
        <v>132</v>
      </c>
      <c r="E197" s="219" t="s">
        <v>263</v>
      </c>
      <c r="F197" s="220" t="s">
        <v>264</v>
      </c>
      <c r="G197" s="221" t="s">
        <v>163</v>
      </c>
      <c r="H197" s="222">
        <v>86.875</v>
      </c>
      <c r="I197" s="223"/>
      <c r="J197" s="224">
        <f>ROUND(I197*H197,2)</f>
        <v>0</v>
      </c>
      <c r="K197" s="220" t="s">
        <v>136</v>
      </c>
      <c r="L197" s="42"/>
      <c r="M197" s="225" t="s">
        <v>1</v>
      </c>
      <c r="N197" s="226" t="s">
        <v>41</v>
      </c>
      <c r="O197" s="85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AR197" s="229" t="s">
        <v>137</v>
      </c>
      <c r="AT197" s="229" t="s">
        <v>132</v>
      </c>
      <c r="AU197" s="229" t="s">
        <v>86</v>
      </c>
      <c r="AY197" s="16" t="s">
        <v>130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84</v>
      </c>
      <c r="BK197" s="230">
        <f>ROUND(I197*H197,2)</f>
        <v>0</v>
      </c>
      <c r="BL197" s="16" t="s">
        <v>137</v>
      </c>
      <c r="BM197" s="229" t="s">
        <v>265</v>
      </c>
    </row>
    <row r="198" s="12" customFormat="1">
      <c r="B198" s="231"/>
      <c r="C198" s="232"/>
      <c r="D198" s="233" t="s">
        <v>139</v>
      </c>
      <c r="E198" s="234" t="s">
        <v>1</v>
      </c>
      <c r="F198" s="235" t="s">
        <v>266</v>
      </c>
      <c r="G198" s="232"/>
      <c r="H198" s="236">
        <v>86.875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139</v>
      </c>
      <c r="AU198" s="242" t="s">
        <v>86</v>
      </c>
      <c r="AV198" s="12" t="s">
        <v>86</v>
      </c>
      <c r="AW198" s="12" t="s">
        <v>32</v>
      </c>
      <c r="AX198" s="12" t="s">
        <v>84</v>
      </c>
      <c r="AY198" s="242" t="s">
        <v>130</v>
      </c>
    </row>
    <row r="199" s="1" customFormat="1" ht="16.5" customHeight="1">
      <c r="B199" s="37"/>
      <c r="C199" s="218" t="s">
        <v>267</v>
      </c>
      <c r="D199" s="218" t="s">
        <v>132</v>
      </c>
      <c r="E199" s="219" t="s">
        <v>268</v>
      </c>
      <c r="F199" s="220" t="s">
        <v>269</v>
      </c>
      <c r="G199" s="221" t="s">
        <v>163</v>
      </c>
      <c r="H199" s="222">
        <v>327.77199999999999</v>
      </c>
      <c r="I199" s="223"/>
      <c r="J199" s="224">
        <f>ROUND(I199*H199,2)</f>
        <v>0</v>
      </c>
      <c r="K199" s="220" t="s">
        <v>136</v>
      </c>
      <c r="L199" s="42"/>
      <c r="M199" s="225" t="s">
        <v>1</v>
      </c>
      <c r="N199" s="226" t="s">
        <v>41</v>
      </c>
      <c r="O199" s="85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AR199" s="229" t="s">
        <v>137</v>
      </c>
      <c r="AT199" s="229" t="s">
        <v>132</v>
      </c>
      <c r="AU199" s="229" t="s">
        <v>86</v>
      </c>
      <c r="AY199" s="16" t="s">
        <v>130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6" t="s">
        <v>84</v>
      </c>
      <c r="BK199" s="230">
        <f>ROUND(I199*H199,2)</f>
        <v>0</v>
      </c>
      <c r="BL199" s="16" t="s">
        <v>137</v>
      </c>
      <c r="BM199" s="229" t="s">
        <v>270</v>
      </c>
    </row>
    <row r="200" s="12" customFormat="1">
      <c r="B200" s="231"/>
      <c r="C200" s="232"/>
      <c r="D200" s="233" t="s">
        <v>139</v>
      </c>
      <c r="E200" s="234" t="s">
        <v>1</v>
      </c>
      <c r="F200" s="235" t="s">
        <v>271</v>
      </c>
      <c r="G200" s="232"/>
      <c r="H200" s="236">
        <v>327.77199999999999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139</v>
      </c>
      <c r="AU200" s="242" t="s">
        <v>86</v>
      </c>
      <c r="AV200" s="12" t="s">
        <v>86</v>
      </c>
      <c r="AW200" s="12" t="s">
        <v>32</v>
      </c>
      <c r="AX200" s="12" t="s">
        <v>84</v>
      </c>
      <c r="AY200" s="242" t="s">
        <v>130</v>
      </c>
    </row>
    <row r="201" s="1" customFormat="1" ht="24" customHeight="1">
      <c r="B201" s="37"/>
      <c r="C201" s="218" t="s">
        <v>272</v>
      </c>
      <c r="D201" s="218" t="s">
        <v>132</v>
      </c>
      <c r="E201" s="219" t="s">
        <v>273</v>
      </c>
      <c r="F201" s="220" t="s">
        <v>274</v>
      </c>
      <c r="G201" s="221" t="s">
        <v>176</v>
      </c>
      <c r="H201" s="222">
        <v>589.99000000000001</v>
      </c>
      <c r="I201" s="223"/>
      <c r="J201" s="224">
        <f>ROUND(I201*H201,2)</f>
        <v>0</v>
      </c>
      <c r="K201" s="220" t="s">
        <v>136</v>
      </c>
      <c r="L201" s="42"/>
      <c r="M201" s="225" t="s">
        <v>1</v>
      </c>
      <c r="N201" s="226" t="s">
        <v>41</v>
      </c>
      <c r="O201" s="85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AR201" s="229" t="s">
        <v>137</v>
      </c>
      <c r="AT201" s="229" t="s">
        <v>132</v>
      </c>
      <c r="AU201" s="229" t="s">
        <v>86</v>
      </c>
      <c r="AY201" s="16" t="s">
        <v>130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6" t="s">
        <v>84</v>
      </c>
      <c r="BK201" s="230">
        <f>ROUND(I201*H201,2)</f>
        <v>0</v>
      </c>
      <c r="BL201" s="16" t="s">
        <v>137</v>
      </c>
      <c r="BM201" s="229" t="s">
        <v>275</v>
      </c>
    </row>
    <row r="202" s="12" customFormat="1">
      <c r="B202" s="231"/>
      <c r="C202" s="232"/>
      <c r="D202" s="233" t="s">
        <v>139</v>
      </c>
      <c r="E202" s="234" t="s">
        <v>1</v>
      </c>
      <c r="F202" s="235" t="s">
        <v>276</v>
      </c>
      <c r="G202" s="232"/>
      <c r="H202" s="236">
        <v>589.99000000000001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139</v>
      </c>
      <c r="AU202" s="242" t="s">
        <v>86</v>
      </c>
      <c r="AV202" s="12" t="s">
        <v>86</v>
      </c>
      <c r="AW202" s="12" t="s">
        <v>32</v>
      </c>
      <c r="AX202" s="12" t="s">
        <v>84</v>
      </c>
      <c r="AY202" s="242" t="s">
        <v>130</v>
      </c>
    </row>
    <row r="203" s="1" customFormat="1" ht="24" customHeight="1">
      <c r="B203" s="37"/>
      <c r="C203" s="218" t="s">
        <v>277</v>
      </c>
      <c r="D203" s="218" t="s">
        <v>132</v>
      </c>
      <c r="E203" s="219" t="s">
        <v>278</v>
      </c>
      <c r="F203" s="220" t="s">
        <v>279</v>
      </c>
      <c r="G203" s="221" t="s">
        <v>163</v>
      </c>
      <c r="H203" s="222">
        <v>184.00899999999999</v>
      </c>
      <c r="I203" s="223"/>
      <c r="J203" s="224">
        <f>ROUND(I203*H203,2)</f>
        <v>0</v>
      </c>
      <c r="K203" s="220" t="s">
        <v>136</v>
      </c>
      <c r="L203" s="42"/>
      <c r="M203" s="225" t="s">
        <v>1</v>
      </c>
      <c r="N203" s="226" t="s">
        <v>41</v>
      </c>
      <c r="O203" s="85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AR203" s="229" t="s">
        <v>137</v>
      </c>
      <c r="AT203" s="229" t="s">
        <v>132</v>
      </c>
      <c r="AU203" s="229" t="s">
        <v>86</v>
      </c>
      <c r="AY203" s="16" t="s">
        <v>130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6" t="s">
        <v>84</v>
      </c>
      <c r="BK203" s="230">
        <f>ROUND(I203*H203,2)</f>
        <v>0</v>
      </c>
      <c r="BL203" s="16" t="s">
        <v>137</v>
      </c>
      <c r="BM203" s="229" t="s">
        <v>280</v>
      </c>
    </row>
    <row r="204" s="12" customFormat="1">
      <c r="B204" s="231"/>
      <c r="C204" s="232"/>
      <c r="D204" s="233" t="s">
        <v>139</v>
      </c>
      <c r="E204" s="234" t="s">
        <v>1</v>
      </c>
      <c r="F204" s="235" t="s">
        <v>281</v>
      </c>
      <c r="G204" s="232"/>
      <c r="H204" s="236">
        <v>99.016999999999996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AT204" s="242" t="s">
        <v>139</v>
      </c>
      <c r="AU204" s="242" t="s">
        <v>86</v>
      </c>
      <c r="AV204" s="12" t="s">
        <v>86</v>
      </c>
      <c r="AW204" s="12" t="s">
        <v>32</v>
      </c>
      <c r="AX204" s="12" t="s">
        <v>76</v>
      </c>
      <c r="AY204" s="242" t="s">
        <v>130</v>
      </c>
    </row>
    <row r="205" s="12" customFormat="1">
      <c r="B205" s="231"/>
      <c r="C205" s="232"/>
      <c r="D205" s="233" t="s">
        <v>139</v>
      </c>
      <c r="E205" s="234" t="s">
        <v>1</v>
      </c>
      <c r="F205" s="235" t="s">
        <v>282</v>
      </c>
      <c r="G205" s="232"/>
      <c r="H205" s="236">
        <v>84.992000000000004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139</v>
      </c>
      <c r="AU205" s="242" t="s">
        <v>86</v>
      </c>
      <c r="AV205" s="12" t="s">
        <v>86</v>
      </c>
      <c r="AW205" s="12" t="s">
        <v>32</v>
      </c>
      <c r="AX205" s="12" t="s">
        <v>76</v>
      </c>
      <c r="AY205" s="242" t="s">
        <v>130</v>
      </c>
    </row>
    <row r="206" s="13" customFormat="1">
      <c r="B206" s="243"/>
      <c r="C206" s="244"/>
      <c r="D206" s="233" t="s">
        <v>139</v>
      </c>
      <c r="E206" s="245" t="s">
        <v>1</v>
      </c>
      <c r="F206" s="246" t="s">
        <v>153</v>
      </c>
      <c r="G206" s="244"/>
      <c r="H206" s="247">
        <v>184.00899999999999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AT206" s="253" t="s">
        <v>139</v>
      </c>
      <c r="AU206" s="253" t="s">
        <v>86</v>
      </c>
      <c r="AV206" s="13" t="s">
        <v>137</v>
      </c>
      <c r="AW206" s="13" t="s">
        <v>32</v>
      </c>
      <c r="AX206" s="13" t="s">
        <v>84</v>
      </c>
      <c r="AY206" s="253" t="s">
        <v>130</v>
      </c>
    </row>
    <row r="207" s="1" customFormat="1" ht="24" customHeight="1">
      <c r="B207" s="37"/>
      <c r="C207" s="218" t="s">
        <v>283</v>
      </c>
      <c r="D207" s="218" t="s">
        <v>132</v>
      </c>
      <c r="E207" s="219" t="s">
        <v>284</v>
      </c>
      <c r="F207" s="220" t="s">
        <v>285</v>
      </c>
      <c r="G207" s="221" t="s">
        <v>135</v>
      </c>
      <c r="H207" s="222">
        <v>63.700000000000003</v>
      </c>
      <c r="I207" s="223"/>
      <c r="J207" s="224">
        <f>ROUND(I207*H207,2)</f>
        <v>0</v>
      </c>
      <c r="K207" s="220" t="s">
        <v>136</v>
      </c>
      <c r="L207" s="42"/>
      <c r="M207" s="225" t="s">
        <v>1</v>
      </c>
      <c r="N207" s="226" t="s">
        <v>41</v>
      </c>
      <c r="O207" s="85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AR207" s="229" t="s">
        <v>137</v>
      </c>
      <c r="AT207" s="229" t="s">
        <v>132</v>
      </c>
      <c r="AU207" s="229" t="s">
        <v>86</v>
      </c>
      <c r="AY207" s="16" t="s">
        <v>130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6" t="s">
        <v>84</v>
      </c>
      <c r="BK207" s="230">
        <f>ROUND(I207*H207,2)</f>
        <v>0</v>
      </c>
      <c r="BL207" s="16" t="s">
        <v>137</v>
      </c>
      <c r="BM207" s="229" t="s">
        <v>286</v>
      </c>
    </row>
    <row r="208" s="12" customFormat="1">
      <c r="B208" s="231"/>
      <c r="C208" s="232"/>
      <c r="D208" s="233" t="s">
        <v>139</v>
      </c>
      <c r="E208" s="234" t="s">
        <v>1</v>
      </c>
      <c r="F208" s="235" t="s">
        <v>287</v>
      </c>
      <c r="G208" s="232"/>
      <c r="H208" s="236">
        <v>63.700000000000003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139</v>
      </c>
      <c r="AU208" s="242" t="s">
        <v>86</v>
      </c>
      <c r="AV208" s="12" t="s">
        <v>86</v>
      </c>
      <c r="AW208" s="12" t="s">
        <v>32</v>
      </c>
      <c r="AX208" s="12" t="s">
        <v>84</v>
      </c>
      <c r="AY208" s="242" t="s">
        <v>130</v>
      </c>
    </row>
    <row r="209" s="1" customFormat="1" ht="24" customHeight="1">
      <c r="B209" s="37"/>
      <c r="C209" s="218" t="s">
        <v>288</v>
      </c>
      <c r="D209" s="218" t="s">
        <v>132</v>
      </c>
      <c r="E209" s="219" t="s">
        <v>289</v>
      </c>
      <c r="F209" s="220" t="s">
        <v>290</v>
      </c>
      <c r="G209" s="221" t="s">
        <v>135</v>
      </c>
      <c r="H209" s="222">
        <v>63.700000000000003</v>
      </c>
      <c r="I209" s="223"/>
      <c r="J209" s="224">
        <f>ROUND(I209*H209,2)</f>
        <v>0</v>
      </c>
      <c r="K209" s="220" t="s">
        <v>136</v>
      </c>
      <c r="L209" s="42"/>
      <c r="M209" s="225" t="s">
        <v>1</v>
      </c>
      <c r="N209" s="226" t="s">
        <v>41</v>
      </c>
      <c r="O209" s="85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AR209" s="229" t="s">
        <v>137</v>
      </c>
      <c r="AT209" s="229" t="s">
        <v>132</v>
      </c>
      <c r="AU209" s="229" t="s">
        <v>86</v>
      </c>
      <c r="AY209" s="16" t="s">
        <v>130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84</v>
      </c>
      <c r="BK209" s="230">
        <f>ROUND(I209*H209,2)</f>
        <v>0</v>
      </c>
      <c r="BL209" s="16" t="s">
        <v>137</v>
      </c>
      <c r="BM209" s="229" t="s">
        <v>291</v>
      </c>
    </row>
    <row r="210" s="12" customFormat="1">
      <c r="B210" s="231"/>
      <c r="C210" s="232"/>
      <c r="D210" s="233" t="s">
        <v>139</v>
      </c>
      <c r="E210" s="234" t="s">
        <v>1</v>
      </c>
      <c r="F210" s="235" t="s">
        <v>287</v>
      </c>
      <c r="G210" s="232"/>
      <c r="H210" s="236">
        <v>63.700000000000003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139</v>
      </c>
      <c r="AU210" s="242" t="s">
        <v>86</v>
      </c>
      <c r="AV210" s="12" t="s">
        <v>86</v>
      </c>
      <c r="AW210" s="12" t="s">
        <v>32</v>
      </c>
      <c r="AX210" s="12" t="s">
        <v>84</v>
      </c>
      <c r="AY210" s="242" t="s">
        <v>130</v>
      </c>
    </row>
    <row r="211" s="1" customFormat="1" ht="16.5" customHeight="1">
      <c r="B211" s="37"/>
      <c r="C211" s="254" t="s">
        <v>292</v>
      </c>
      <c r="D211" s="254" t="s">
        <v>173</v>
      </c>
      <c r="E211" s="255" t="s">
        <v>293</v>
      </c>
      <c r="F211" s="256" t="s">
        <v>294</v>
      </c>
      <c r="G211" s="257" t="s">
        <v>295</v>
      </c>
      <c r="H211" s="258">
        <v>0.95599999999999996</v>
      </c>
      <c r="I211" s="259"/>
      <c r="J211" s="260">
        <f>ROUND(I211*H211,2)</f>
        <v>0</v>
      </c>
      <c r="K211" s="256" t="s">
        <v>136</v>
      </c>
      <c r="L211" s="261"/>
      <c r="M211" s="262" t="s">
        <v>1</v>
      </c>
      <c r="N211" s="263" t="s">
        <v>41</v>
      </c>
      <c r="O211" s="85"/>
      <c r="P211" s="227">
        <f>O211*H211</f>
        <v>0</v>
      </c>
      <c r="Q211" s="227">
        <v>0.001</v>
      </c>
      <c r="R211" s="227">
        <f>Q211*H211</f>
        <v>0.00095599999999999993</v>
      </c>
      <c r="S211" s="227">
        <v>0</v>
      </c>
      <c r="T211" s="228">
        <f>S211*H211</f>
        <v>0</v>
      </c>
      <c r="AR211" s="229" t="s">
        <v>172</v>
      </c>
      <c r="AT211" s="229" t="s">
        <v>173</v>
      </c>
      <c r="AU211" s="229" t="s">
        <v>86</v>
      </c>
      <c r="AY211" s="16" t="s">
        <v>130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6" t="s">
        <v>84</v>
      </c>
      <c r="BK211" s="230">
        <f>ROUND(I211*H211,2)</f>
        <v>0</v>
      </c>
      <c r="BL211" s="16" t="s">
        <v>137</v>
      </c>
      <c r="BM211" s="229" t="s">
        <v>296</v>
      </c>
    </row>
    <row r="212" s="12" customFormat="1">
      <c r="B212" s="231"/>
      <c r="C212" s="232"/>
      <c r="D212" s="233" t="s">
        <v>139</v>
      </c>
      <c r="E212" s="234" t="s">
        <v>1</v>
      </c>
      <c r="F212" s="235" t="s">
        <v>287</v>
      </c>
      <c r="G212" s="232"/>
      <c r="H212" s="236">
        <v>63.700000000000003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139</v>
      </c>
      <c r="AU212" s="242" t="s">
        <v>86</v>
      </c>
      <c r="AV212" s="12" t="s">
        <v>86</v>
      </c>
      <c r="AW212" s="12" t="s">
        <v>32</v>
      </c>
      <c r="AX212" s="12" t="s">
        <v>84</v>
      </c>
      <c r="AY212" s="242" t="s">
        <v>130</v>
      </c>
    </row>
    <row r="213" s="12" customFormat="1">
      <c r="B213" s="231"/>
      <c r="C213" s="232"/>
      <c r="D213" s="233" t="s">
        <v>139</v>
      </c>
      <c r="E213" s="232"/>
      <c r="F213" s="235" t="s">
        <v>297</v>
      </c>
      <c r="G213" s="232"/>
      <c r="H213" s="236">
        <v>0.95599999999999996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139</v>
      </c>
      <c r="AU213" s="242" t="s">
        <v>86</v>
      </c>
      <c r="AV213" s="12" t="s">
        <v>86</v>
      </c>
      <c r="AW213" s="12" t="s">
        <v>4</v>
      </c>
      <c r="AX213" s="12" t="s">
        <v>84</v>
      </c>
      <c r="AY213" s="242" t="s">
        <v>130</v>
      </c>
    </row>
    <row r="214" s="1" customFormat="1" ht="16.5" customHeight="1">
      <c r="B214" s="37"/>
      <c r="C214" s="218" t="s">
        <v>298</v>
      </c>
      <c r="D214" s="218" t="s">
        <v>132</v>
      </c>
      <c r="E214" s="219" t="s">
        <v>299</v>
      </c>
      <c r="F214" s="220" t="s">
        <v>300</v>
      </c>
      <c r="G214" s="221" t="s">
        <v>135</v>
      </c>
      <c r="H214" s="222">
        <v>76</v>
      </c>
      <c r="I214" s="223"/>
      <c r="J214" s="224">
        <f>ROUND(I214*H214,2)</f>
        <v>0</v>
      </c>
      <c r="K214" s="220" t="s">
        <v>136</v>
      </c>
      <c r="L214" s="42"/>
      <c r="M214" s="225" t="s">
        <v>1</v>
      </c>
      <c r="N214" s="226" t="s">
        <v>41</v>
      </c>
      <c r="O214" s="85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AR214" s="229" t="s">
        <v>137</v>
      </c>
      <c r="AT214" s="229" t="s">
        <v>132</v>
      </c>
      <c r="AU214" s="229" t="s">
        <v>86</v>
      </c>
      <c r="AY214" s="16" t="s">
        <v>130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6" t="s">
        <v>84</v>
      </c>
      <c r="BK214" s="230">
        <f>ROUND(I214*H214,2)</f>
        <v>0</v>
      </c>
      <c r="BL214" s="16" t="s">
        <v>137</v>
      </c>
      <c r="BM214" s="229" t="s">
        <v>301</v>
      </c>
    </row>
    <row r="215" s="12" customFormat="1">
      <c r="B215" s="231"/>
      <c r="C215" s="232"/>
      <c r="D215" s="233" t="s">
        <v>139</v>
      </c>
      <c r="E215" s="234" t="s">
        <v>1</v>
      </c>
      <c r="F215" s="235" t="s">
        <v>140</v>
      </c>
      <c r="G215" s="232"/>
      <c r="H215" s="236">
        <v>76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139</v>
      </c>
      <c r="AU215" s="242" t="s">
        <v>86</v>
      </c>
      <c r="AV215" s="12" t="s">
        <v>86</v>
      </c>
      <c r="AW215" s="12" t="s">
        <v>32</v>
      </c>
      <c r="AX215" s="12" t="s">
        <v>84</v>
      </c>
      <c r="AY215" s="242" t="s">
        <v>130</v>
      </c>
    </row>
    <row r="216" s="11" customFormat="1" ht="22.8" customHeight="1">
      <c r="B216" s="202"/>
      <c r="C216" s="203"/>
      <c r="D216" s="204" t="s">
        <v>75</v>
      </c>
      <c r="E216" s="216" t="s">
        <v>86</v>
      </c>
      <c r="F216" s="216" t="s">
        <v>302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SUM(P217:P229)</f>
        <v>0</v>
      </c>
      <c r="Q216" s="210"/>
      <c r="R216" s="211">
        <f>SUM(R217:R229)</f>
        <v>52.224734999999995</v>
      </c>
      <c r="S216" s="210"/>
      <c r="T216" s="212">
        <f>SUM(T217:T229)</f>
        <v>0</v>
      </c>
      <c r="AR216" s="213" t="s">
        <v>84</v>
      </c>
      <c r="AT216" s="214" t="s">
        <v>75</v>
      </c>
      <c r="AU216" s="214" t="s">
        <v>84</v>
      </c>
      <c r="AY216" s="213" t="s">
        <v>130</v>
      </c>
      <c r="BK216" s="215">
        <f>SUM(BK217:BK229)</f>
        <v>0</v>
      </c>
    </row>
    <row r="217" s="1" customFormat="1" ht="24" customHeight="1">
      <c r="B217" s="37"/>
      <c r="C217" s="218" t="s">
        <v>303</v>
      </c>
      <c r="D217" s="218" t="s">
        <v>132</v>
      </c>
      <c r="E217" s="219" t="s">
        <v>304</v>
      </c>
      <c r="F217" s="220" t="s">
        <v>305</v>
      </c>
      <c r="G217" s="221" t="s">
        <v>157</v>
      </c>
      <c r="H217" s="222">
        <v>96.599999999999994</v>
      </c>
      <c r="I217" s="223"/>
      <c r="J217" s="224">
        <f>ROUND(I217*H217,2)</f>
        <v>0</v>
      </c>
      <c r="K217" s="220" t="s">
        <v>136</v>
      </c>
      <c r="L217" s="42"/>
      <c r="M217" s="225" t="s">
        <v>1</v>
      </c>
      <c r="N217" s="226" t="s">
        <v>41</v>
      </c>
      <c r="O217" s="85"/>
      <c r="P217" s="227">
        <f>O217*H217</f>
        <v>0</v>
      </c>
      <c r="Q217" s="227">
        <v>0.00058</v>
      </c>
      <c r="R217" s="227">
        <f>Q217*H217</f>
        <v>0.056027999999999994</v>
      </c>
      <c r="S217" s="227">
        <v>0</v>
      </c>
      <c r="T217" s="228">
        <f>S217*H217</f>
        <v>0</v>
      </c>
      <c r="AR217" s="229" t="s">
        <v>137</v>
      </c>
      <c r="AT217" s="229" t="s">
        <v>132</v>
      </c>
      <c r="AU217" s="229" t="s">
        <v>86</v>
      </c>
      <c r="AY217" s="16" t="s">
        <v>130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6" t="s">
        <v>84</v>
      </c>
      <c r="BK217" s="230">
        <f>ROUND(I217*H217,2)</f>
        <v>0</v>
      </c>
      <c r="BL217" s="16" t="s">
        <v>137</v>
      </c>
      <c r="BM217" s="229" t="s">
        <v>306</v>
      </c>
    </row>
    <row r="218" s="12" customFormat="1">
      <c r="B218" s="231"/>
      <c r="C218" s="232"/>
      <c r="D218" s="233" t="s">
        <v>139</v>
      </c>
      <c r="E218" s="234" t="s">
        <v>1</v>
      </c>
      <c r="F218" s="235" t="s">
        <v>307</v>
      </c>
      <c r="G218" s="232"/>
      <c r="H218" s="236">
        <v>96.599999999999994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139</v>
      </c>
      <c r="AU218" s="242" t="s">
        <v>86</v>
      </c>
      <c r="AV218" s="12" t="s">
        <v>86</v>
      </c>
      <c r="AW218" s="12" t="s">
        <v>32</v>
      </c>
      <c r="AX218" s="12" t="s">
        <v>84</v>
      </c>
      <c r="AY218" s="242" t="s">
        <v>130</v>
      </c>
    </row>
    <row r="219" s="1" customFormat="1" ht="16.5" customHeight="1">
      <c r="B219" s="37"/>
      <c r="C219" s="218" t="s">
        <v>308</v>
      </c>
      <c r="D219" s="218" t="s">
        <v>132</v>
      </c>
      <c r="E219" s="219" t="s">
        <v>309</v>
      </c>
      <c r="F219" s="220" t="s">
        <v>310</v>
      </c>
      <c r="G219" s="221" t="s">
        <v>163</v>
      </c>
      <c r="H219" s="222">
        <v>9.1999999999999993</v>
      </c>
      <c r="I219" s="223"/>
      <c r="J219" s="224">
        <f>ROUND(I219*H219,2)</f>
        <v>0</v>
      </c>
      <c r="K219" s="220" t="s">
        <v>136</v>
      </c>
      <c r="L219" s="42"/>
      <c r="M219" s="225" t="s">
        <v>1</v>
      </c>
      <c r="N219" s="226" t="s">
        <v>41</v>
      </c>
      <c r="O219" s="85"/>
      <c r="P219" s="227">
        <f>O219*H219</f>
        <v>0</v>
      </c>
      <c r="Q219" s="227">
        <v>2.2563399999999998</v>
      </c>
      <c r="R219" s="227">
        <f>Q219*H219</f>
        <v>20.758327999999995</v>
      </c>
      <c r="S219" s="227">
        <v>0</v>
      </c>
      <c r="T219" s="228">
        <f>S219*H219</f>
        <v>0</v>
      </c>
      <c r="AR219" s="229" t="s">
        <v>137</v>
      </c>
      <c r="AT219" s="229" t="s">
        <v>132</v>
      </c>
      <c r="AU219" s="229" t="s">
        <v>86</v>
      </c>
      <c r="AY219" s="16" t="s">
        <v>130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6" t="s">
        <v>84</v>
      </c>
      <c r="BK219" s="230">
        <f>ROUND(I219*H219,2)</f>
        <v>0</v>
      </c>
      <c r="BL219" s="16" t="s">
        <v>137</v>
      </c>
      <c r="BM219" s="229" t="s">
        <v>311</v>
      </c>
    </row>
    <row r="220" s="12" customFormat="1">
      <c r="B220" s="231"/>
      <c r="C220" s="232"/>
      <c r="D220" s="233" t="s">
        <v>139</v>
      </c>
      <c r="E220" s="234" t="s">
        <v>1</v>
      </c>
      <c r="F220" s="235" t="s">
        <v>312</v>
      </c>
      <c r="G220" s="232"/>
      <c r="H220" s="236">
        <v>9.1999999999999993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139</v>
      </c>
      <c r="AU220" s="242" t="s">
        <v>86</v>
      </c>
      <c r="AV220" s="12" t="s">
        <v>86</v>
      </c>
      <c r="AW220" s="12" t="s">
        <v>32</v>
      </c>
      <c r="AX220" s="12" t="s">
        <v>84</v>
      </c>
      <c r="AY220" s="242" t="s">
        <v>130</v>
      </c>
    </row>
    <row r="221" s="1" customFormat="1" ht="24" customHeight="1">
      <c r="B221" s="37"/>
      <c r="C221" s="218" t="s">
        <v>313</v>
      </c>
      <c r="D221" s="218" t="s">
        <v>132</v>
      </c>
      <c r="E221" s="219" t="s">
        <v>314</v>
      </c>
      <c r="F221" s="220" t="s">
        <v>315</v>
      </c>
      <c r="G221" s="221" t="s">
        <v>163</v>
      </c>
      <c r="H221" s="222">
        <v>12.199999999999999</v>
      </c>
      <c r="I221" s="223"/>
      <c r="J221" s="224">
        <f>ROUND(I221*H221,2)</f>
        <v>0</v>
      </c>
      <c r="K221" s="220" t="s">
        <v>136</v>
      </c>
      <c r="L221" s="42"/>
      <c r="M221" s="225" t="s">
        <v>1</v>
      </c>
      <c r="N221" s="226" t="s">
        <v>41</v>
      </c>
      <c r="O221" s="85"/>
      <c r="P221" s="227">
        <f>O221*H221</f>
        <v>0</v>
      </c>
      <c r="Q221" s="227">
        <v>2.45329</v>
      </c>
      <c r="R221" s="227">
        <f>Q221*H221</f>
        <v>29.930137999999999</v>
      </c>
      <c r="S221" s="227">
        <v>0</v>
      </c>
      <c r="T221" s="228">
        <f>S221*H221</f>
        <v>0</v>
      </c>
      <c r="AR221" s="229" t="s">
        <v>137</v>
      </c>
      <c r="AT221" s="229" t="s">
        <v>132</v>
      </c>
      <c r="AU221" s="229" t="s">
        <v>86</v>
      </c>
      <c r="AY221" s="16" t="s">
        <v>130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6" t="s">
        <v>84</v>
      </c>
      <c r="BK221" s="230">
        <f>ROUND(I221*H221,2)</f>
        <v>0</v>
      </c>
      <c r="BL221" s="16" t="s">
        <v>137</v>
      </c>
      <c r="BM221" s="229" t="s">
        <v>316</v>
      </c>
    </row>
    <row r="222" s="12" customFormat="1">
      <c r="B222" s="231"/>
      <c r="C222" s="232"/>
      <c r="D222" s="233" t="s">
        <v>139</v>
      </c>
      <c r="E222" s="234" t="s">
        <v>1</v>
      </c>
      <c r="F222" s="235" t="s">
        <v>317</v>
      </c>
      <c r="G222" s="232"/>
      <c r="H222" s="236">
        <v>12.199999999999999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139</v>
      </c>
      <c r="AU222" s="242" t="s">
        <v>86</v>
      </c>
      <c r="AV222" s="12" t="s">
        <v>86</v>
      </c>
      <c r="AW222" s="12" t="s">
        <v>32</v>
      </c>
      <c r="AX222" s="12" t="s">
        <v>84</v>
      </c>
      <c r="AY222" s="242" t="s">
        <v>130</v>
      </c>
    </row>
    <row r="223" s="1" customFormat="1" ht="16.5" customHeight="1">
      <c r="B223" s="37"/>
      <c r="C223" s="218" t="s">
        <v>318</v>
      </c>
      <c r="D223" s="218" t="s">
        <v>132</v>
      </c>
      <c r="E223" s="219" t="s">
        <v>319</v>
      </c>
      <c r="F223" s="220" t="s">
        <v>320</v>
      </c>
      <c r="G223" s="221" t="s">
        <v>135</v>
      </c>
      <c r="H223" s="222">
        <v>15</v>
      </c>
      <c r="I223" s="223"/>
      <c r="J223" s="224">
        <f>ROUND(I223*H223,2)</f>
        <v>0</v>
      </c>
      <c r="K223" s="220" t="s">
        <v>136</v>
      </c>
      <c r="L223" s="42"/>
      <c r="M223" s="225" t="s">
        <v>1</v>
      </c>
      <c r="N223" s="226" t="s">
        <v>41</v>
      </c>
      <c r="O223" s="85"/>
      <c r="P223" s="227">
        <f>O223*H223</f>
        <v>0</v>
      </c>
      <c r="Q223" s="227">
        <v>0.00247</v>
      </c>
      <c r="R223" s="227">
        <f>Q223*H223</f>
        <v>0.03705</v>
      </c>
      <c r="S223" s="227">
        <v>0</v>
      </c>
      <c r="T223" s="228">
        <f>S223*H223</f>
        <v>0</v>
      </c>
      <c r="AR223" s="229" t="s">
        <v>137</v>
      </c>
      <c r="AT223" s="229" t="s">
        <v>132</v>
      </c>
      <c r="AU223" s="229" t="s">
        <v>86</v>
      </c>
      <c r="AY223" s="16" t="s">
        <v>130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6" t="s">
        <v>84</v>
      </c>
      <c r="BK223" s="230">
        <f>ROUND(I223*H223,2)</f>
        <v>0</v>
      </c>
      <c r="BL223" s="16" t="s">
        <v>137</v>
      </c>
      <c r="BM223" s="229" t="s">
        <v>321</v>
      </c>
    </row>
    <row r="224" s="12" customFormat="1">
      <c r="B224" s="231"/>
      <c r="C224" s="232"/>
      <c r="D224" s="233" t="s">
        <v>139</v>
      </c>
      <c r="E224" s="234" t="s">
        <v>1</v>
      </c>
      <c r="F224" s="235" t="s">
        <v>322</v>
      </c>
      <c r="G224" s="232"/>
      <c r="H224" s="236">
        <v>15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139</v>
      </c>
      <c r="AU224" s="242" t="s">
        <v>86</v>
      </c>
      <c r="AV224" s="12" t="s">
        <v>86</v>
      </c>
      <c r="AW224" s="12" t="s">
        <v>32</v>
      </c>
      <c r="AX224" s="12" t="s">
        <v>84</v>
      </c>
      <c r="AY224" s="242" t="s">
        <v>130</v>
      </c>
    </row>
    <row r="225" s="1" customFormat="1" ht="16.5" customHeight="1">
      <c r="B225" s="37"/>
      <c r="C225" s="218" t="s">
        <v>323</v>
      </c>
      <c r="D225" s="218" t="s">
        <v>132</v>
      </c>
      <c r="E225" s="219" t="s">
        <v>324</v>
      </c>
      <c r="F225" s="220" t="s">
        <v>325</v>
      </c>
      <c r="G225" s="221" t="s">
        <v>135</v>
      </c>
      <c r="H225" s="222">
        <v>15</v>
      </c>
      <c r="I225" s="223"/>
      <c r="J225" s="224">
        <f>ROUND(I225*H225,2)</f>
        <v>0</v>
      </c>
      <c r="K225" s="220" t="s">
        <v>136</v>
      </c>
      <c r="L225" s="42"/>
      <c r="M225" s="225" t="s">
        <v>1</v>
      </c>
      <c r="N225" s="226" t="s">
        <v>41</v>
      </c>
      <c r="O225" s="85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AR225" s="229" t="s">
        <v>137</v>
      </c>
      <c r="AT225" s="229" t="s">
        <v>132</v>
      </c>
      <c r="AU225" s="229" t="s">
        <v>86</v>
      </c>
      <c r="AY225" s="16" t="s">
        <v>130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6" t="s">
        <v>84</v>
      </c>
      <c r="BK225" s="230">
        <f>ROUND(I225*H225,2)</f>
        <v>0</v>
      </c>
      <c r="BL225" s="16" t="s">
        <v>137</v>
      </c>
      <c r="BM225" s="229" t="s">
        <v>326</v>
      </c>
    </row>
    <row r="226" s="1" customFormat="1" ht="16.5" customHeight="1">
      <c r="B226" s="37"/>
      <c r="C226" s="218" t="s">
        <v>327</v>
      </c>
      <c r="D226" s="218" t="s">
        <v>132</v>
      </c>
      <c r="E226" s="219" t="s">
        <v>328</v>
      </c>
      <c r="F226" s="220" t="s">
        <v>329</v>
      </c>
      <c r="G226" s="221" t="s">
        <v>176</v>
      </c>
      <c r="H226" s="222">
        <v>0.83699999999999997</v>
      </c>
      <c r="I226" s="223"/>
      <c r="J226" s="224">
        <f>ROUND(I226*H226,2)</f>
        <v>0</v>
      </c>
      <c r="K226" s="220" t="s">
        <v>136</v>
      </c>
      <c r="L226" s="42"/>
      <c r="M226" s="225" t="s">
        <v>1</v>
      </c>
      <c r="N226" s="226" t="s">
        <v>41</v>
      </c>
      <c r="O226" s="85"/>
      <c r="P226" s="227">
        <f>O226*H226</f>
        <v>0</v>
      </c>
      <c r="Q226" s="227">
        <v>1.0601700000000001</v>
      </c>
      <c r="R226" s="227">
        <f>Q226*H226</f>
        <v>0.88736229</v>
      </c>
      <c r="S226" s="227">
        <v>0</v>
      </c>
      <c r="T226" s="228">
        <f>S226*H226</f>
        <v>0</v>
      </c>
      <c r="AR226" s="229" t="s">
        <v>137</v>
      </c>
      <c r="AT226" s="229" t="s">
        <v>132</v>
      </c>
      <c r="AU226" s="229" t="s">
        <v>86</v>
      </c>
      <c r="AY226" s="16" t="s">
        <v>130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6" t="s">
        <v>84</v>
      </c>
      <c r="BK226" s="230">
        <f>ROUND(I226*H226,2)</f>
        <v>0</v>
      </c>
      <c r="BL226" s="16" t="s">
        <v>137</v>
      </c>
      <c r="BM226" s="229" t="s">
        <v>330</v>
      </c>
    </row>
    <row r="227" s="12" customFormat="1">
      <c r="B227" s="231"/>
      <c r="C227" s="232"/>
      <c r="D227" s="233" t="s">
        <v>139</v>
      </c>
      <c r="E227" s="234" t="s">
        <v>1</v>
      </c>
      <c r="F227" s="235" t="s">
        <v>331</v>
      </c>
      <c r="G227" s="232"/>
      <c r="H227" s="236">
        <v>0.83699999999999997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AT227" s="242" t="s">
        <v>139</v>
      </c>
      <c r="AU227" s="242" t="s">
        <v>86</v>
      </c>
      <c r="AV227" s="12" t="s">
        <v>86</v>
      </c>
      <c r="AW227" s="12" t="s">
        <v>32</v>
      </c>
      <c r="AX227" s="12" t="s">
        <v>84</v>
      </c>
      <c r="AY227" s="242" t="s">
        <v>130</v>
      </c>
    </row>
    <row r="228" s="1" customFormat="1" ht="16.5" customHeight="1">
      <c r="B228" s="37"/>
      <c r="C228" s="218" t="s">
        <v>332</v>
      </c>
      <c r="D228" s="218" t="s">
        <v>132</v>
      </c>
      <c r="E228" s="219" t="s">
        <v>333</v>
      </c>
      <c r="F228" s="220" t="s">
        <v>334</v>
      </c>
      <c r="G228" s="221" t="s">
        <v>176</v>
      </c>
      <c r="H228" s="222">
        <v>0.52300000000000002</v>
      </c>
      <c r="I228" s="223"/>
      <c r="J228" s="224">
        <f>ROUND(I228*H228,2)</f>
        <v>0</v>
      </c>
      <c r="K228" s="220" t="s">
        <v>136</v>
      </c>
      <c r="L228" s="42"/>
      <c r="M228" s="225" t="s">
        <v>1</v>
      </c>
      <c r="N228" s="226" t="s">
        <v>41</v>
      </c>
      <c r="O228" s="85"/>
      <c r="P228" s="227">
        <f>O228*H228</f>
        <v>0</v>
      </c>
      <c r="Q228" s="227">
        <v>1.06277</v>
      </c>
      <c r="R228" s="227">
        <f>Q228*H228</f>
        <v>0.55582871</v>
      </c>
      <c r="S228" s="227">
        <v>0</v>
      </c>
      <c r="T228" s="228">
        <f>S228*H228</f>
        <v>0</v>
      </c>
      <c r="AR228" s="229" t="s">
        <v>137</v>
      </c>
      <c r="AT228" s="229" t="s">
        <v>132</v>
      </c>
      <c r="AU228" s="229" t="s">
        <v>86</v>
      </c>
      <c r="AY228" s="16" t="s">
        <v>130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6" t="s">
        <v>84</v>
      </c>
      <c r="BK228" s="230">
        <f>ROUND(I228*H228,2)</f>
        <v>0</v>
      </c>
      <c r="BL228" s="16" t="s">
        <v>137</v>
      </c>
      <c r="BM228" s="229" t="s">
        <v>335</v>
      </c>
    </row>
    <row r="229" s="12" customFormat="1">
      <c r="B229" s="231"/>
      <c r="C229" s="232"/>
      <c r="D229" s="233" t="s">
        <v>139</v>
      </c>
      <c r="E229" s="234" t="s">
        <v>1</v>
      </c>
      <c r="F229" s="235" t="s">
        <v>336</v>
      </c>
      <c r="G229" s="232"/>
      <c r="H229" s="236">
        <v>0.52300000000000002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139</v>
      </c>
      <c r="AU229" s="242" t="s">
        <v>86</v>
      </c>
      <c r="AV229" s="12" t="s">
        <v>86</v>
      </c>
      <c r="AW229" s="12" t="s">
        <v>32</v>
      </c>
      <c r="AX229" s="12" t="s">
        <v>84</v>
      </c>
      <c r="AY229" s="242" t="s">
        <v>130</v>
      </c>
    </row>
    <row r="230" s="11" customFormat="1" ht="22.8" customHeight="1">
      <c r="B230" s="202"/>
      <c r="C230" s="203"/>
      <c r="D230" s="204" t="s">
        <v>75</v>
      </c>
      <c r="E230" s="216" t="s">
        <v>144</v>
      </c>
      <c r="F230" s="216" t="s">
        <v>337</v>
      </c>
      <c r="G230" s="203"/>
      <c r="H230" s="203"/>
      <c r="I230" s="206"/>
      <c r="J230" s="217">
        <f>BK230</f>
        <v>0</v>
      </c>
      <c r="K230" s="203"/>
      <c r="L230" s="208"/>
      <c r="M230" s="209"/>
      <c r="N230" s="210"/>
      <c r="O230" s="210"/>
      <c r="P230" s="211">
        <f>SUM(P231:P237)</f>
        <v>0</v>
      </c>
      <c r="Q230" s="210"/>
      <c r="R230" s="211">
        <f>SUM(R231:R237)</f>
        <v>63.456495660000002</v>
      </c>
      <c r="S230" s="210"/>
      <c r="T230" s="212">
        <f>SUM(T231:T237)</f>
        <v>0</v>
      </c>
      <c r="AR230" s="213" t="s">
        <v>84</v>
      </c>
      <c r="AT230" s="214" t="s">
        <v>75</v>
      </c>
      <c r="AU230" s="214" t="s">
        <v>84</v>
      </c>
      <c r="AY230" s="213" t="s">
        <v>130</v>
      </c>
      <c r="BK230" s="215">
        <f>SUM(BK231:BK237)</f>
        <v>0</v>
      </c>
    </row>
    <row r="231" s="1" customFormat="1" ht="16.5" customHeight="1">
      <c r="B231" s="37"/>
      <c r="C231" s="218" t="s">
        <v>338</v>
      </c>
      <c r="D231" s="218" t="s">
        <v>132</v>
      </c>
      <c r="E231" s="219" t="s">
        <v>339</v>
      </c>
      <c r="F231" s="220" t="s">
        <v>340</v>
      </c>
      <c r="G231" s="221" t="s">
        <v>163</v>
      </c>
      <c r="H231" s="222">
        <v>24.699999999999999</v>
      </c>
      <c r="I231" s="223"/>
      <c r="J231" s="224">
        <f>ROUND(I231*H231,2)</f>
        <v>0</v>
      </c>
      <c r="K231" s="220" t="s">
        <v>136</v>
      </c>
      <c r="L231" s="42"/>
      <c r="M231" s="225" t="s">
        <v>1</v>
      </c>
      <c r="N231" s="226" t="s">
        <v>41</v>
      </c>
      <c r="O231" s="85"/>
      <c r="P231" s="227">
        <f>O231*H231</f>
        <v>0</v>
      </c>
      <c r="Q231" s="227">
        <v>2.4533</v>
      </c>
      <c r="R231" s="227">
        <f>Q231*H231</f>
        <v>60.596510000000002</v>
      </c>
      <c r="S231" s="227">
        <v>0</v>
      </c>
      <c r="T231" s="228">
        <f>S231*H231</f>
        <v>0</v>
      </c>
      <c r="AR231" s="229" t="s">
        <v>137</v>
      </c>
      <c r="AT231" s="229" t="s">
        <v>132</v>
      </c>
      <c r="AU231" s="229" t="s">
        <v>86</v>
      </c>
      <c r="AY231" s="16" t="s">
        <v>130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6" t="s">
        <v>84</v>
      </c>
      <c r="BK231" s="230">
        <f>ROUND(I231*H231,2)</f>
        <v>0</v>
      </c>
      <c r="BL231" s="16" t="s">
        <v>137</v>
      </c>
      <c r="BM231" s="229" t="s">
        <v>341</v>
      </c>
    </row>
    <row r="232" s="12" customFormat="1">
      <c r="B232" s="231"/>
      <c r="C232" s="232"/>
      <c r="D232" s="233" t="s">
        <v>139</v>
      </c>
      <c r="E232" s="234" t="s">
        <v>1</v>
      </c>
      <c r="F232" s="235" t="s">
        <v>342</v>
      </c>
      <c r="G232" s="232"/>
      <c r="H232" s="236">
        <v>24.699999999999999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139</v>
      </c>
      <c r="AU232" s="242" t="s">
        <v>86</v>
      </c>
      <c r="AV232" s="12" t="s">
        <v>86</v>
      </c>
      <c r="AW232" s="12" t="s">
        <v>32</v>
      </c>
      <c r="AX232" s="12" t="s">
        <v>84</v>
      </c>
      <c r="AY232" s="242" t="s">
        <v>130</v>
      </c>
    </row>
    <row r="233" s="1" customFormat="1" ht="16.5" customHeight="1">
      <c r="B233" s="37"/>
      <c r="C233" s="218" t="s">
        <v>343</v>
      </c>
      <c r="D233" s="218" t="s">
        <v>132</v>
      </c>
      <c r="E233" s="219" t="s">
        <v>344</v>
      </c>
      <c r="F233" s="220" t="s">
        <v>345</v>
      </c>
      <c r="G233" s="221" t="s">
        <v>135</v>
      </c>
      <c r="H233" s="222">
        <v>329</v>
      </c>
      <c r="I233" s="223"/>
      <c r="J233" s="224">
        <f>ROUND(I233*H233,2)</f>
        <v>0</v>
      </c>
      <c r="K233" s="220" t="s">
        <v>136</v>
      </c>
      <c r="L233" s="42"/>
      <c r="M233" s="225" t="s">
        <v>1</v>
      </c>
      <c r="N233" s="226" t="s">
        <v>41</v>
      </c>
      <c r="O233" s="85"/>
      <c r="P233" s="227">
        <f>O233*H233</f>
        <v>0</v>
      </c>
      <c r="Q233" s="227">
        <v>0.0027499999999999998</v>
      </c>
      <c r="R233" s="227">
        <f>Q233*H233</f>
        <v>0.90474999999999994</v>
      </c>
      <c r="S233" s="227">
        <v>0</v>
      </c>
      <c r="T233" s="228">
        <f>S233*H233</f>
        <v>0</v>
      </c>
      <c r="AR233" s="229" t="s">
        <v>137</v>
      </c>
      <c r="AT233" s="229" t="s">
        <v>132</v>
      </c>
      <c r="AU233" s="229" t="s">
        <v>86</v>
      </c>
      <c r="AY233" s="16" t="s">
        <v>130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6" t="s">
        <v>84</v>
      </c>
      <c r="BK233" s="230">
        <f>ROUND(I233*H233,2)</f>
        <v>0</v>
      </c>
      <c r="BL233" s="16" t="s">
        <v>137</v>
      </c>
      <c r="BM233" s="229" t="s">
        <v>346</v>
      </c>
    </row>
    <row r="234" s="12" customFormat="1">
      <c r="B234" s="231"/>
      <c r="C234" s="232"/>
      <c r="D234" s="233" t="s">
        <v>139</v>
      </c>
      <c r="E234" s="234" t="s">
        <v>1</v>
      </c>
      <c r="F234" s="235" t="s">
        <v>347</v>
      </c>
      <c r="G234" s="232"/>
      <c r="H234" s="236">
        <v>329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139</v>
      </c>
      <c r="AU234" s="242" t="s">
        <v>86</v>
      </c>
      <c r="AV234" s="12" t="s">
        <v>86</v>
      </c>
      <c r="AW234" s="12" t="s">
        <v>32</v>
      </c>
      <c r="AX234" s="12" t="s">
        <v>84</v>
      </c>
      <c r="AY234" s="242" t="s">
        <v>130</v>
      </c>
    </row>
    <row r="235" s="1" customFormat="1" ht="16.5" customHeight="1">
      <c r="B235" s="37"/>
      <c r="C235" s="218" t="s">
        <v>348</v>
      </c>
      <c r="D235" s="218" t="s">
        <v>132</v>
      </c>
      <c r="E235" s="219" t="s">
        <v>349</v>
      </c>
      <c r="F235" s="220" t="s">
        <v>350</v>
      </c>
      <c r="G235" s="221" t="s">
        <v>135</v>
      </c>
      <c r="H235" s="222">
        <v>329</v>
      </c>
      <c r="I235" s="223"/>
      <c r="J235" s="224">
        <f>ROUND(I235*H235,2)</f>
        <v>0</v>
      </c>
      <c r="K235" s="220" t="s">
        <v>136</v>
      </c>
      <c r="L235" s="42"/>
      <c r="M235" s="225" t="s">
        <v>1</v>
      </c>
      <c r="N235" s="226" t="s">
        <v>41</v>
      </c>
      <c r="O235" s="85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AR235" s="229" t="s">
        <v>137</v>
      </c>
      <c r="AT235" s="229" t="s">
        <v>132</v>
      </c>
      <c r="AU235" s="229" t="s">
        <v>86</v>
      </c>
      <c r="AY235" s="16" t="s">
        <v>130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6" t="s">
        <v>84</v>
      </c>
      <c r="BK235" s="230">
        <f>ROUND(I235*H235,2)</f>
        <v>0</v>
      </c>
      <c r="BL235" s="16" t="s">
        <v>137</v>
      </c>
      <c r="BM235" s="229" t="s">
        <v>351</v>
      </c>
    </row>
    <row r="236" s="1" customFormat="1" ht="16.5" customHeight="1">
      <c r="B236" s="37"/>
      <c r="C236" s="218" t="s">
        <v>352</v>
      </c>
      <c r="D236" s="218" t="s">
        <v>132</v>
      </c>
      <c r="E236" s="219" t="s">
        <v>353</v>
      </c>
      <c r="F236" s="220" t="s">
        <v>354</v>
      </c>
      <c r="G236" s="221" t="s">
        <v>176</v>
      </c>
      <c r="H236" s="222">
        <v>1.869</v>
      </c>
      <c r="I236" s="223"/>
      <c r="J236" s="224">
        <f>ROUND(I236*H236,2)</f>
        <v>0</v>
      </c>
      <c r="K236" s="220" t="s">
        <v>136</v>
      </c>
      <c r="L236" s="42"/>
      <c r="M236" s="225" t="s">
        <v>1</v>
      </c>
      <c r="N236" s="226" t="s">
        <v>41</v>
      </c>
      <c r="O236" s="85"/>
      <c r="P236" s="227">
        <f>O236*H236</f>
        <v>0</v>
      </c>
      <c r="Q236" s="227">
        <v>1.0461400000000001</v>
      </c>
      <c r="R236" s="227">
        <f>Q236*H236</f>
        <v>1.95523566</v>
      </c>
      <c r="S236" s="227">
        <v>0</v>
      </c>
      <c r="T236" s="228">
        <f>S236*H236</f>
        <v>0</v>
      </c>
      <c r="AR236" s="229" t="s">
        <v>137</v>
      </c>
      <c r="AT236" s="229" t="s">
        <v>132</v>
      </c>
      <c r="AU236" s="229" t="s">
        <v>86</v>
      </c>
      <c r="AY236" s="16" t="s">
        <v>130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6" t="s">
        <v>84</v>
      </c>
      <c r="BK236" s="230">
        <f>ROUND(I236*H236,2)</f>
        <v>0</v>
      </c>
      <c r="BL236" s="16" t="s">
        <v>137</v>
      </c>
      <c r="BM236" s="229" t="s">
        <v>355</v>
      </c>
    </row>
    <row r="237" s="12" customFormat="1">
      <c r="B237" s="231"/>
      <c r="C237" s="232"/>
      <c r="D237" s="233" t="s">
        <v>139</v>
      </c>
      <c r="E237" s="234" t="s">
        <v>1</v>
      </c>
      <c r="F237" s="235" t="s">
        <v>356</v>
      </c>
      <c r="G237" s="232"/>
      <c r="H237" s="236">
        <v>1.869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139</v>
      </c>
      <c r="AU237" s="242" t="s">
        <v>86</v>
      </c>
      <c r="AV237" s="12" t="s">
        <v>86</v>
      </c>
      <c r="AW237" s="12" t="s">
        <v>32</v>
      </c>
      <c r="AX237" s="12" t="s">
        <v>84</v>
      </c>
      <c r="AY237" s="242" t="s">
        <v>130</v>
      </c>
    </row>
    <row r="238" s="11" customFormat="1" ht="22.8" customHeight="1">
      <c r="B238" s="202"/>
      <c r="C238" s="203"/>
      <c r="D238" s="204" t="s">
        <v>75</v>
      </c>
      <c r="E238" s="216" t="s">
        <v>137</v>
      </c>
      <c r="F238" s="216" t="s">
        <v>357</v>
      </c>
      <c r="G238" s="203"/>
      <c r="H238" s="203"/>
      <c r="I238" s="206"/>
      <c r="J238" s="217">
        <f>BK238</f>
        <v>0</v>
      </c>
      <c r="K238" s="203"/>
      <c r="L238" s="208"/>
      <c r="M238" s="209"/>
      <c r="N238" s="210"/>
      <c r="O238" s="210"/>
      <c r="P238" s="211">
        <f>SUM(P239:P248)</f>
        <v>0</v>
      </c>
      <c r="Q238" s="210"/>
      <c r="R238" s="211">
        <f>SUM(R239:R248)</f>
        <v>31.468087909999994</v>
      </c>
      <c r="S238" s="210"/>
      <c r="T238" s="212">
        <f>SUM(T239:T248)</f>
        <v>0</v>
      </c>
      <c r="AR238" s="213" t="s">
        <v>84</v>
      </c>
      <c r="AT238" s="214" t="s">
        <v>75</v>
      </c>
      <c r="AU238" s="214" t="s">
        <v>84</v>
      </c>
      <c r="AY238" s="213" t="s">
        <v>130</v>
      </c>
      <c r="BK238" s="215">
        <f>SUM(BK239:BK248)</f>
        <v>0</v>
      </c>
    </row>
    <row r="239" s="1" customFormat="1" ht="16.5" customHeight="1">
      <c r="B239" s="37"/>
      <c r="C239" s="218" t="s">
        <v>358</v>
      </c>
      <c r="D239" s="218" t="s">
        <v>132</v>
      </c>
      <c r="E239" s="219" t="s">
        <v>359</v>
      </c>
      <c r="F239" s="220" t="s">
        <v>360</v>
      </c>
      <c r="G239" s="221" t="s">
        <v>163</v>
      </c>
      <c r="H239" s="222">
        <v>12.199999999999999</v>
      </c>
      <c r="I239" s="223"/>
      <c r="J239" s="224">
        <f>ROUND(I239*H239,2)</f>
        <v>0</v>
      </c>
      <c r="K239" s="220" t="s">
        <v>136</v>
      </c>
      <c r="L239" s="42"/>
      <c r="M239" s="225" t="s">
        <v>1</v>
      </c>
      <c r="N239" s="226" t="s">
        <v>41</v>
      </c>
      <c r="O239" s="85"/>
      <c r="P239" s="227">
        <f>O239*H239</f>
        <v>0</v>
      </c>
      <c r="Q239" s="227">
        <v>2.45343</v>
      </c>
      <c r="R239" s="227">
        <f>Q239*H239</f>
        <v>29.931845999999997</v>
      </c>
      <c r="S239" s="227">
        <v>0</v>
      </c>
      <c r="T239" s="228">
        <f>S239*H239</f>
        <v>0</v>
      </c>
      <c r="AR239" s="229" t="s">
        <v>137</v>
      </c>
      <c r="AT239" s="229" t="s">
        <v>132</v>
      </c>
      <c r="AU239" s="229" t="s">
        <v>86</v>
      </c>
      <c r="AY239" s="16" t="s">
        <v>130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6" t="s">
        <v>84</v>
      </c>
      <c r="BK239" s="230">
        <f>ROUND(I239*H239,2)</f>
        <v>0</v>
      </c>
      <c r="BL239" s="16" t="s">
        <v>137</v>
      </c>
      <c r="BM239" s="229" t="s">
        <v>361</v>
      </c>
    </row>
    <row r="240" s="12" customFormat="1">
      <c r="B240" s="231"/>
      <c r="C240" s="232"/>
      <c r="D240" s="233" t="s">
        <v>139</v>
      </c>
      <c r="E240" s="234" t="s">
        <v>1</v>
      </c>
      <c r="F240" s="235" t="s">
        <v>317</v>
      </c>
      <c r="G240" s="232"/>
      <c r="H240" s="236">
        <v>12.199999999999999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AT240" s="242" t="s">
        <v>139</v>
      </c>
      <c r="AU240" s="242" t="s">
        <v>86</v>
      </c>
      <c r="AV240" s="12" t="s">
        <v>86</v>
      </c>
      <c r="AW240" s="12" t="s">
        <v>32</v>
      </c>
      <c r="AX240" s="12" t="s">
        <v>84</v>
      </c>
      <c r="AY240" s="242" t="s">
        <v>130</v>
      </c>
    </row>
    <row r="241" s="1" customFormat="1" ht="24" customHeight="1">
      <c r="B241" s="37"/>
      <c r="C241" s="218" t="s">
        <v>362</v>
      </c>
      <c r="D241" s="218" t="s">
        <v>132</v>
      </c>
      <c r="E241" s="219" t="s">
        <v>363</v>
      </c>
      <c r="F241" s="220" t="s">
        <v>364</v>
      </c>
      <c r="G241" s="221" t="s">
        <v>135</v>
      </c>
      <c r="H241" s="222">
        <v>81</v>
      </c>
      <c r="I241" s="223"/>
      <c r="J241" s="224">
        <f>ROUND(I241*H241,2)</f>
        <v>0</v>
      </c>
      <c r="K241" s="220" t="s">
        <v>136</v>
      </c>
      <c r="L241" s="42"/>
      <c r="M241" s="225" t="s">
        <v>1</v>
      </c>
      <c r="N241" s="226" t="s">
        <v>41</v>
      </c>
      <c r="O241" s="85"/>
      <c r="P241" s="227">
        <f>O241*H241</f>
        <v>0</v>
      </c>
      <c r="Q241" s="227">
        <v>0.0053299999999999997</v>
      </c>
      <c r="R241" s="227">
        <f>Q241*H241</f>
        <v>0.43172999999999995</v>
      </c>
      <c r="S241" s="227">
        <v>0</v>
      </c>
      <c r="T241" s="228">
        <f>S241*H241</f>
        <v>0</v>
      </c>
      <c r="AR241" s="229" t="s">
        <v>137</v>
      </c>
      <c r="AT241" s="229" t="s">
        <v>132</v>
      </c>
      <c r="AU241" s="229" t="s">
        <v>86</v>
      </c>
      <c r="AY241" s="16" t="s">
        <v>130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6" t="s">
        <v>84</v>
      </c>
      <c r="BK241" s="230">
        <f>ROUND(I241*H241,2)</f>
        <v>0</v>
      </c>
      <c r="BL241" s="16" t="s">
        <v>137</v>
      </c>
      <c r="BM241" s="229" t="s">
        <v>365</v>
      </c>
    </row>
    <row r="242" s="12" customFormat="1">
      <c r="B242" s="231"/>
      <c r="C242" s="232"/>
      <c r="D242" s="233" t="s">
        <v>139</v>
      </c>
      <c r="E242" s="234" t="s">
        <v>1</v>
      </c>
      <c r="F242" s="235" t="s">
        <v>366</v>
      </c>
      <c r="G242" s="232"/>
      <c r="H242" s="236">
        <v>81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139</v>
      </c>
      <c r="AU242" s="242" t="s">
        <v>86</v>
      </c>
      <c r="AV242" s="12" t="s">
        <v>86</v>
      </c>
      <c r="AW242" s="12" t="s">
        <v>32</v>
      </c>
      <c r="AX242" s="12" t="s">
        <v>84</v>
      </c>
      <c r="AY242" s="242" t="s">
        <v>130</v>
      </c>
    </row>
    <row r="243" s="1" customFormat="1" ht="24" customHeight="1">
      <c r="B243" s="37"/>
      <c r="C243" s="218" t="s">
        <v>367</v>
      </c>
      <c r="D243" s="218" t="s">
        <v>132</v>
      </c>
      <c r="E243" s="219" t="s">
        <v>368</v>
      </c>
      <c r="F243" s="220" t="s">
        <v>369</v>
      </c>
      <c r="G243" s="221" t="s">
        <v>135</v>
      </c>
      <c r="H243" s="222">
        <v>81</v>
      </c>
      <c r="I243" s="223"/>
      <c r="J243" s="224">
        <f>ROUND(I243*H243,2)</f>
        <v>0</v>
      </c>
      <c r="K243" s="220" t="s">
        <v>136</v>
      </c>
      <c r="L243" s="42"/>
      <c r="M243" s="225" t="s">
        <v>1</v>
      </c>
      <c r="N243" s="226" t="s">
        <v>41</v>
      </c>
      <c r="O243" s="85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AR243" s="229" t="s">
        <v>137</v>
      </c>
      <c r="AT243" s="229" t="s">
        <v>132</v>
      </c>
      <c r="AU243" s="229" t="s">
        <v>86</v>
      </c>
      <c r="AY243" s="16" t="s">
        <v>130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6" t="s">
        <v>84</v>
      </c>
      <c r="BK243" s="230">
        <f>ROUND(I243*H243,2)</f>
        <v>0</v>
      </c>
      <c r="BL243" s="16" t="s">
        <v>137</v>
      </c>
      <c r="BM243" s="229" t="s">
        <v>370</v>
      </c>
    </row>
    <row r="244" s="12" customFormat="1">
      <c r="B244" s="231"/>
      <c r="C244" s="232"/>
      <c r="D244" s="233" t="s">
        <v>139</v>
      </c>
      <c r="E244" s="234" t="s">
        <v>1</v>
      </c>
      <c r="F244" s="235" t="s">
        <v>366</v>
      </c>
      <c r="G244" s="232"/>
      <c r="H244" s="236">
        <v>81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139</v>
      </c>
      <c r="AU244" s="242" t="s">
        <v>86</v>
      </c>
      <c r="AV244" s="12" t="s">
        <v>86</v>
      </c>
      <c r="AW244" s="12" t="s">
        <v>32</v>
      </c>
      <c r="AX244" s="12" t="s">
        <v>84</v>
      </c>
      <c r="AY244" s="242" t="s">
        <v>130</v>
      </c>
    </row>
    <row r="245" s="1" customFormat="1" ht="16.5" customHeight="1">
      <c r="B245" s="37"/>
      <c r="C245" s="218" t="s">
        <v>371</v>
      </c>
      <c r="D245" s="218" t="s">
        <v>132</v>
      </c>
      <c r="E245" s="219" t="s">
        <v>372</v>
      </c>
      <c r="F245" s="220" t="s">
        <v>373</v>
      </c>
      <c r="G245" s="221" t="s">
        <v>176</v>
      </c>
      <c r="H245" s="222">
        <v>0.52000000000000002</v>
      </c>
      <c r="I245" s="223"/>
      <c r="J245" s="224">
        <f>ROUND(I245*H245,2)</f>
        <v>0</v>
      </c>
      <c r="K245" s="220" t="s">
        <v>136</v>
      </c>
      <c r="L245" s="42"/>
      <c r="M245" s="225" t="s">
        <v>1</v>
      </c>
      <c r="N245" s="226" t="s">
        <v>41</v>
      </c>
      <c r="O245" s="85"/>
      <c r="P245" s="227">
        <f>O245*H245</f>
        <v>0</v>
      </c>
      <c r="Q245" s="227">
        <v>1.0551600000000001</v>
      </c>
      <c r="R245" s="227">
        <f>Q245*H245</f>
        <v>0.54868320000000004</v>
      </c>
      <c r="S245" s="227">
        <v>0</v>
      </c>
      <c r="T245" s="228">
        <f>S245*H245</f>
        <v>0</v>
      </c>
      <c r="AR245" s="229" t="s">
        <v>137</v>
      </c>
      <c r="AT245" s="229" t="s">
        <v>132</v>
      </c>
      <c r="AU245" s="229" t="s">
        <v>86</v>
      </c>
      <c r="AY245" s="16" t="s">
        <v>130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6" t="s">
        <v>84</v>
      </c>
      <c r="BK245" s="230">
        <f>ROUND(I245*H245,2)</f>
        <v>0</v>
      </c>
      <c r="BL245" s="16" t="s">
        <v>137</v>
      </c>
      <c r="BM245" s="229" t="s">
        <v>374</v>
      </c>
    </row>
    <row r="246" s="12" customFormat="1">
      <c r="B246" s="231"/>
      <c r="C246" s="232"/>
      <c r="D246" s="233" t="s">
        <v>139</v>
      </c>
      <c r="E246" s="234" t="s">
        <v>1</v>
      </c>
      <c r="F246" s="235" t="s">
        <v>375</v>
      </c>
      <c r="G246" s="232"/>
      <c r="H246" s="236">
        <v>0.52000000000000002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139</v>
      </c>
      <c r="AU246" s="242" t="s">
        <v>86</v>
      </c>
      <c r="AV246" s="12" t="s">
        <v>86</v>
      </c>
      <c r="AW246" s="12" t="s">
        <v>32</v>
      </c>
      <c r="AX246" s="12" t="s">
        <v>84</v>
      </c>
      <c r="AY246" s="242" t="s">
        <v>130</v>
      </c>
    </row>
    <row r="247" s="1" customFormat="1" ht="16.5" customHeight="1">
      <c r="B247" s="37"/>
      <c r="C247" s="218" t="s">
        <v>376</v>
      </c>
      <c r="D247" s="218" t="s">
        <v>132</v>
      </c>
      <c r="E247" s="219" t="s">
        <v>377</v>
      </c>
      <c r="F247" s="220" t="s">
        <v>378</v>
      </c>
      <c r="G247" s="221" t="s">
        <v>176</v>
      </c>
      <c r="H247" s="222">
        <v>0.52300000000000002</v>
      </c>
      <c r="I247" s="223"/>
      <c r="J247" s="224">
        <f>ROUND(I247*H247,2)</f>
        <v>0</v>
      </c>
      <c r="K247" s="220" t="s">
        <v>136</v>
      </c>
      <c r="L247" s="42"/>
      <c r="M247" s="225" t="s">
        <v>1</v>
      </c>
      <c r="N247" s="226" t="s">
        <v>41</v>
      </c>
      <c r="O247" s="85"/>
      <c r="P247" s="227">
        <f>O247*H247</f>
        <v>0</v>
      </c>
      <c r="Q247" s="227">
        <v>1.06277</v>
      </c>
      <c r="R247" s="227">
        <f>Q247*H247</f>
        <v>0.55582871</v>
      </c>
      <c r="S247" s="227">
        <v>0</v>
      </c>
      <c r="T247" s="228">
        <f>S247*H247</f>
        <v>0</v>
      </c>
      <c r="AR247" s="229" t="s">
        <v>137</v>
      </c>
      <c r="AT247" s="229" t="s">
        <v>132</v>
      </c>
      <c r="AU247" s="229" t="s">
        <v>86</v>
      </c>
      <c r="AY247" s="16" t="s">
        <v>130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6" t="s">
        <v>84</v>
      </c>
      <c r="BK247" s="230">
        <f>ROUND(I247*H247,2)</f>
        <v>0</v>
      </c>
      <c r="BL247" s="16" t="s">
        <v>137</v>
      </c>
      <c r="BM247" s="229" t="s">
        <v>379</v>
      </c>
    </row>
    <row r="248" s="12" customFormat="1">
      <c r="B248" s="231"/>
      <c r="C248" s="232"/>
      <c r="D248" s="233" t="s">
        <v>139</v>
      </c>
      <c r="E248" s="234" t="s">
        <v>1</v>
      </c>
      <c r="F248" s="235" t="s">
        <v>336</v>
      </c>
      <c r="G248" s="232"/>
      <c r="H248" s="236">
        <v>0.52300000000000002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139</v>
      </c>
      <c r="AU248" s="242" t="s">
        <v>86</v>
      </c>
      <c r="AV248" s="12" t="s">
        <v>86</v>
      </c>
      <c r="AW248" s="12" t="s">
        <v>32</v>
      </c>
      <c r="AX248" s="12" t="s">
        <v>84</v>
      </c>
      <c r="AY248" s="242" t="s">
        <v>130</v>
      </c>
    </row>
    <row r="249" s="11" customFormat="1" ht="22.8" customHeight="1">
      <c r="B249" s="202"/>
      <c r="C249" s="203"/>
      <c r="D249" s="204" t="s">
        <v>75</v>
      </c>
      <c r="E249" s="216" t="s">
        <v>154</v>
      </c>
      <c r="F249" s="216" t="s">
        <v>380</v>
      </c>
      <c r="G249" s="203"/>
      <c r="H249" s="203"/>
      <c r="I249" s="206"/>
      <c r="J249" s="217">
        <f>BK249</f>
        <v>0</v>
      </c>
      <c r="K249" s="203"/>
      <c r="L249" s="208"/>
      <c r="M249" s="209"/>
      <c r="N249" s="210"/>
      <c r="O249" s="210"/>
      <c r="P249" s="211">
        <f>SUM(P250:P255)</f>
        <v>0</v>
      </c>
      <c r="Q249" s="210"/>
      <c r="R249" s="211">
        <f>SUM(R250:R255)</f>
        <v>18.620760000000001</v>
      </c>
      <c r="S249" s="210"/>
      <c r="T249" s="212">
        <f>SUM(T250:T255)</f>
        <v>0</v>
      </c>
      <c r="AR249" s="213" t="s">
        <v>84</v>
      </c>
      <c r="AT249" s="214" t="s">
        <v>75</v>
      </c>
      <c r="AU249" s="214" t="s">
        <v>84</v>
      </c>
      <c r="AY249" s="213" t="s">
        <v>130</v>
      </c>
      <c r="BK249" s="215">
        <f>SUM(BK250:BK255)</f>
        <v>0</v>
      </c>
    </row>
    <row r="250" s="1" customFormat="1" ht="16.5" customHeight="1">
      <c r="B250" s="37"/>
      <c r="C250" s="218" t="s">
        <v>381</v>
      </c>
      <c r="D250" s="218" t="s">
        <v>132</v>
      </c>
      <c r="E250" s="219" t="s">
        <v>382</v>
      </c>
      <c r="F250" s="220" t="s">
        <v>383</v>
      </c>
      <c r="G250" s="221" t="s">
        <v>135</v>
      </c>
      <c r="H250" s="222">
        <v>76</v>
      </c>
      <c r="I250" s="223"/>
      <c r="J250" s="224">
        <f>ROUND(I250*H250,2)</f>
        <v>0</v>
      </c>
      <c r="K250" s="220" t="s">
        <v>136</v>
      </c>
      <c r="L250" s="42"/>
      <c r="M250" s="225" t="s">
        <v>1</v>
      </c>
      <c r="N250" s="226" t="s">
        <v>41</v>
      </c>
      <c r="O250" s="85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AR250" s="229" t="s">
        <v>137</v>
      </c>
      <c r="AT250" s="229" t="s">
        <v>132</v>
      </c>
      <c r="AU250" s="229" t="s">
        <v>86</v>
      </c>
      <c r="AY250" s="16" t="s">
        <v>130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6" t="s">
        <v>84</v>
      </c>
      <c r="BK250" s="230">
        <f>ROUND(I250*H250,2)</f>
        <v>0</v>
      </c>
      <c r="BL250" s="16" t="s">
        <v>137</v>
      </c>
      <c r="BM250" s="229" t="s">
        <v>384</v>
      </c>
    </row>
    <row r="251" s="12" customFormat="1">
      <c r="B251" s="231"/>
      <c r="C251" s="232"/>
      <c r="D251" s="233" t="s">
        <v>139</v>
      </c>
      <c r="E251" s="234" t="s">
        <v>1</v>
      </c>
      <c r="F251" s="235" t="s">
        <v>140</v>
      </c>
      <c r="G251" s="232"/>
      <c r="H251" s="236">
        <v>76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AT251" s="242" t="s">
        <v>139</v>
      </c>
      <c r="AU251" s="242" t="s">
        <v>86</v>
      </c>
      <c r="AV251" s="12" t="s">
        <v>86</v>
      </c>
      <c r="AW251" s="12" t="s">
        <v>32</v>
      </c>
      <c r="AX251" s="12" t="s">
        <v>84</v>
      </c>
      <c r="AY251" s="242" t="s">
        <v>130</v>
      </c>
    </row>
    <row r="252" s="1" customFormat="1" ht="24" customHeight="1">
      <c r="B252" s="37"/>
      <c r="C252" s="218" t="s">
        <v>385</v>
      </c>
      <c r="D252" s="218" t="s">
        <v>132</v>
      </c>
      <c r="E252" s="219" t="s">
        <v>386</v>
      </c>
      <c r="F252" s="220" t="s">
        <v>387</v>
      </c>
      <c r="G252" s="221" t="s">
        <v>135</v>
      </c>
      <c r="H252" s="222">
        <v>76</v>
      </c>
      <c r="I252" s="223"/>
      <c r="J252" s="224">
        <f>ROUND(I252*H252,2)</f>
        <v>0</v>
      </c>
      <c r="K252" s="220" t="s">
        <v>136</v>
      </c>
      <c r="L252" s="42"/>
      <c r="M252" s="225" t="s">
        <v>1</v>
      </c>
      <c r="N252" s="226" t="s">
        <v>41</v>
      </c>
      <c r="O252" s="85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AR252" s="229" t="s">
        <v>137</v>
      </c>
      <c r="AT252" s="229" t="s">
        <v>132</v>
      </c>
      <c r="AU252" s="229" t="s">
        <v>86</v>
      </c>
      <c r="AY252" s="16" t="s">
        <v>130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6" t="s">
        <v>84</v>
      </c>
      <c r="BK252" s="230">
        <f>ROUND(I252*H252,2)</f>
        <v>0</v>
      </c>
      <c r="BL252" s="16" t="s">
        <v>137</v>
      </c>
      <c r="BM252" s="229" t="s">
        <v>388</v>
      </c>
    </row>
    <row r="253" s="12" customFormat="1">
      <c r="B253" s="231"/>
      <c r="C253" s="232"/>
      <c r="D253" s="233" t="s">
        <v>139</v>
      </c>
      <c r="E253" s="234" t="s">
        <v>1</v>
      </c>
      <c r="F253" s="235" t="s">
        <v>140</v>
      </c>
      <c r="G253" s="232"/>
      <c r="H253" s="236">
        <v>76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139</v>
      </c>
      <c r="AU253" s="242" t="s">
        <v>86</v>
      </c>
      <c r="AV253" s="12" t="s">
        <v>86</v>
      </c>
      <c r="AW253" s="12" t="s">
        <v>32</v>
      </c>
      <c r="AX253" s="12" t="s">
        <v>84</v>
      </c>
      <c r="AY253" s="242" t="s">
        <v>130</v>
      </c>
    </row>
    <row r="254" s="1" customFormat="1" ht="24" customHeight="1">
      <c r="B254" s="37"/>
      <c r="C254" s="218" t="s">
        <v>389</v>
      </c>
      <c r="D254" s="218" t="s">
        <v>132</v>
      </c>
      <c r="E254" s="219" t="s">
        <v>390</v>
      </c>
      <c r="F254" s="220" t="s">
        <v>391</v>
      </c>
      <c r="G254" s="221" t="s">
        <v>135</v>
      </c>
      <c r="H254" s="222">
        <v>76</v>
      </c>
      <c r="I254" s="223"/>
      <c r="J254" s="224">
        <f>ROUND(I254*H254,2)</f>
        <v>0</v>
      </c>
      <c r="K254" s="220" t="s">
        <v>136</v>
      </c>
      <c r="L254" s="42"/>
      <c r="M254" s="225" t="s">
        <v>1</v>
      </c>
      <c r="N254" s="226" t="s">
        <v>41</v>
      </c>
      <c r="O254" s="85"/>
      <c r="P254" s="227">
        <f>O254*H254</f>
        <v>0</v>
      </c>
      <c r="Q254" s="227">
        <v>0.24501000000000001</v>
      </c>
      <c r="R254" s="227">
        <f>Q254*H254</f>
        <v>18.620760000000001</v>
      </c>
      <c r="S254" s="227">
        <v>0</v>
      </c>
      <c r="T254" s="228">
        <f>S254*H254</f>
        <v>0</v>
      </c>
      <c r="AR254" s="229" t="s">
        <v>137</v>
      </c>
      <c r="AT254" s="229" t="s">
        <v>132</v>
      </c>
      <c r="AU254" s="229" t="s">
        <v>86</v>
      </c>
      <c r="AY254" s="16" t="s">
        <v>130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6" t="s">
        <v>84</v>
      </c>
      <c r="BK254" s="230">
        <f>ROUND(I254*H254,2)</f>
        <v>0</v>
      </c>
      <c r="BL254" s="16" t="s">
        <v>137</v>
      </c>
      <c r="BM254" s="229" t="s">
        <v>392</v>
      </c>
    </row>
    <row r="255" s="1" customFormat="1" ht="24" customHeight="1">
      <c r="B255" s="37"/>
      <c r="C255" s="218" t="s">
        <v>393</v>
      </c>
      <c r="D255" s="218" t="s">
        <v>132</v>
      </c>
      <c r="E255" s="219" t="s">
        <v>394</v>
      </c>
      <c r="F255" s="220" t="s">
        <v>395</v>
      </c>
      <c r="G255" s="221" t="s">
        <v>135</v>
      </c>
      <c r="H255" s="222">
        <v>76</v>
      </c>
      <c r="I255" s="223"/>
      <c r="J255" s="224">
        <f>ROUND(I255*H255,2)</f>
        <v>0</v>
      </c>
      <c r="K255" s="220" t="s">
        <v>136</v>
      </c>
      <c r="L255" s="42"/>
      <c r="M255" s="225" t="s">
        <v>1</v>
      </c>
      <c r="N255" s="226" t="s">
        <v>41</v>
      </c>
      <c r="O255" s="85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AR255" s="229" t="s">
        <v>137</v>
      </c>
      <c r="AT255" s="229" t="s">
        <v>132</v>
      </c>
      <c r="AU255" s="229" t="s">
        <v>86</v>
      </c>
      <c r="AY255" s="16" t="s">
        <v>130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6" t="s">
        <v>84</v>
      </c>
      <c r="BK255" s="230">
        <f>ROUND(I255*H255,2)</f>
        <v>0</v>
      </c>
      <c r="BL255" s="16" t="s">
        <v>137</v>
      </c>
      <c r="BM255" s="229" t="s">
        <v>396</v>
      </c>
    </row>
    <row r="256" s="11" customFormat="1" ht="22.8" customHeight="1">
      <c r="B256" s="202"/>
      <c r="C256" s="203"/>
      <c r="D256" s="204" t="s">
        <v>75</v>
      </c>
      <c r="E256" s="216" t="s">
        <v>179</v>
      </c>
      <c r="F256" s="216" t="s">
        <v>397</v>
      </c>
      <c r="G256" s="203"/>
      <c r="H256" s="203"/>
      <c r="I256" s="206"/>
      <c r="J256" s="217">
        <f>BK256</f>
        <v>0</v>
      </c>
      <c r="K256" s="203"/>
      <c r="L256" s="208"/>
      <c r="M256" s="209"/>
      <c r="N256" s="210"/>
      <c r="O256" s="210"/>
      <c r="P256" s="211">
        <f>SUM(P257:P279)</f>
        <v>0</v>
      </c>
      <c r="Q256" s="210"/>
      <c r="R256" s="211">
        <f>SUM(R257:R279)</f>
        <v>4.8039500000000004</v>
      </c>
      <c r="S256" s="210"/>
      <c r="T256" s="212">
        <f>SUM(T257:T279)</f>
        <v>15.945084</v>
      </c>
      <c r="AR256" s="213" t="s">
        <v>84</v>
      </c>
      <c r="AT256" s="214" t="s">
        <v>75</v>
      </c>
      <c r="AU256" s="214" t="s">
        <v>84</v>
      </c>
      <c r="AY256" s="213" t="s">
        <v>130</v>
      </c>
      <c r="BK256" s="215">
        <f>SUM(BK257:BK279)</f>
        <v>0</v>
      </c>
    </row>
    <row r="257" s="1" customFormat="1" ht="24" customHeight="1">
      <c r="B257" s="37"/>
      <c r="C257" s="218" t="s">
        <v>398</v>
      </c>
      <c r="D257" s="218" t="s">
        <v>132</v>
      </c>
      <c r="E257" s="219" t="s">
        <v>399</v>
      </c>
      <c r="F257" s="220" t="s">
        <v>400</v>
      </c>
      <c r="G257" s="221" t="s">
        <v>157</v>
      </c>
      <c r="H257" s="222">
        <v>20</v>
      </c>
      <c r="I257" s="223"/>
      <c r="J257" s="224">
        <f>ROUND(I257*H257,2)</f>
        <v>0</v>
      </c>
      <c r="K257" s="220" t="s">
        <v>136</v>
      </c>
      <c r="L257" s="42"/>
      <c r="M257" s="225" t="s">
        <v>1</v>
      </c>
      <c r="N257" s="226" t="s">
        <v>41</v>
      </c>
      <c r="O257" s="85"/>
      <c r="P257" s="227">
        <f>O257*H257</f>
        <v>0</v>
      </c>
      <c r="Q257" s="227">
        <v>0.15540000000000001</v>
      </c>
      <c r="R257" s="227">
        <f>Q257*H257</f>
        <v>3.1080000000000001</v>
      </c>
      <c r="S257" s="227">
        <v>0</v>
      </c>
      <c r="T257" s="228">
        <f>S257*H257</f>
        <v>0</v>
      </c>
      <c r="AR257" s="229" t="s">
        <v>137</v>
      </c>
      <c r="AT257" s="229" t="s">
        <v>132</v>
      </c>
      <c r="AU257" s="229" t="s">
        <v>86</v>
      </c>
      <c r="AY257" s="16" t="s">
        <v>130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6" t="s">
        <v>84</v>
      </c>
      <c r="BK257" s="230">
        <f>ROUND(I257*H257,2)</f>
        <v>0</v>
      </c>
      <c r="BL257" s="16" t="s">
        <v>137</v>
      </c>
      <c r="BM257" s="229" t="s">
        <v>401</v>
      </c>
    </row>
    <row r="258" s="12" customFormat="1">
      <c r="B258" s="231"/>
      <c r="C258" s="232"/>
      <c r="D258" s="233" t="s">
        <v>139</v>
      </c>
      <c r="E258" s="234" t="s">
        <v>1</v>
      </c>
      <c r="F258" s="235" t="s">
        <v>159</v>
      </c>
      <c r="G258" s="232"/>
      <c r="H258" s="236">
        <v>20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139</v>
      </c>
      <c r="AU258" s="242" t="s">
        <v>86</v>
      </c>
      <c r="AV258" s="12" t="s">
        <v>86</v>
      </c>
      <c r="AW258" s="12" t="s">
        <v>32</v>
      </c>
      <c r="AX258" s="12" t="s">
        <v>84</v>
      </c>
      <c r="AY258" s="242" t="s">
        <v>130</v>
      </c>
    </row>
    <row r="259" s="1" customFormat="1" ht="16.5" customHeight="1">
      <c r="B259" s="37"/>
      <c r="C259" s="254" t="s">
        <v>402</v>
      </c>
      <c r="D259" s="254" t="s">
        <v>173</v>
      </c>
      <c r="E259" s="255" t="s">
        <v>403</v>
      </c>
      <c r="F259" s="256" t="s">
        <v>404</v>
      </c>
      <c r="G259" s="257" t="s">
        <v>157</v>
      </c>
      <c r="H259" s="258">
        <v>20.199999999999999</v>
      </c>
      <c r="I259" s="259"/>
      <c r="J259" s="260">
        <f>ROUND(I259*H259,2)</f>
        <v>0</v>
      </c>
      <c r="K259" s="256" t="s">
        <v>136</v>
      </c>
      <c r="L259" s="261"/>
      <c r="M259" s="262" t="s">
        <v>1</v>
      </c>
      <c r="N259" s="263" t="s">
        <v>41</v>
      </c>
      <c r="O259" s="85"/>
      <c r="P259" s="227">
        <f>O259*H259</f>
        <v>0</v>
      </c>
      <c r="Q259" s="227">
        <v>0.081000000000000003</v>
      </c>
      <c r="R259" s="227">
        <f>Q259*H259</f>
        <v>1.6362000000000001</v>
      </c>
      <c r="S259" s="227">
        <v>0</v>
      </c>
      <c r="T259" s="228">
        <f>S259*H259</f>
        <v>0</v>
      </c>
      <c r="AR259" s="229" t="s">
        <v>172</v>
      </c>
      <c r="AT259" s="229" t="s">
        <v>173</v>
      </c>
      <c r="AU259" s="229" t="s">
        <v>86</v>
      </c>
      <c r="AY259" s="16" t="s">
        <v>130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6" t="s">
        <v>84</v>
      </c>
      <c r="BK259" s="230">
        <f>ROUND(I259*H259,2)</f>
        <v>0</v>
      </c>
      <c r="BL259" s="16" t="s">
        <v>137</v>
      </c>
      <c r="BM259" s="229" t="s">
        <v>405</v>
      </c>
    </row>
    <row r="260" s="12" customFormat="1">
      <c r="B260" s="231"/>
      <c r="C260" s="232"/>
      <c r="D260" s="233" t="s">
        <v>139</v>
      </c>
      <c r="E260" s="234" t="s">
        <v>1</v>
      </c>
      <c r="F260" s="235" t="s">
        <v>406</v>
      </c>
      <c r="G260" s="232"/>
      <c r="H260" s="236">
        <v>20.199999999999999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139</v>
      </c>
      <c r="AU260" s="242" t="s">
        <v>86</v>
      </c>
      <c r="AV260" s="12" t="s">
        <v>86</v>
      </c>
      <c r="AW260" s="12" t="s">
        <v>32</v>
      </c>
      <c r="AX260" s="12" t="s">
        <v>84</v>
      </c>
      <c r="AY260" s="242" t="s">
        <v>130</v>
      </c>
    </row>
    <row r="261" s="1" customFormat="1" ht="16.5" customHeight="1">
      <c r="B261" s="37"/>
      <c r="C261" s="218" t="s">
        <v>407</v>
      </c>
      <c r="D261" s="218" t="s">
        <v>132</v>
      </c>
      <c r="E261" s="219" t="s">
        <v>408</v>
      </c>
      <c r="F261" s="220" t="s">
        <v>409</v>
      </c>
      <c r="G261" s="221" t="s">
        <v>157</v>
      </c>
      <c r="H261" s="222">
        <v>38.399999999999999</v>
      </c>
      <c r="I261" s="223"/>
      <c r="J261" s="224">
        <f>ROUND(I261*H261,2)</f>
        <v>0</v>
      </c>
      <c r="K261" s="220" t="s">
        <v>136</v>
      </c>
      <c r="L261" s="42"/>
      <c r="M261" s="225" t="s">
        <v>1</v>
      </c>
      <c r="N261" s="226" t="s">
        <v>41</v>
      </c>
      <c r="O261" s="85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AR261" s="229" t="s">
        <v>137</v>
      </c>
      <c r="AT261" s="229" t="s">
        <v>132</v>
      </c>
      <c r="AU261" s="229" t="s">
        <v>86</v>
      </c>
      <c r="AY261" s="16" t="s">
        <v>130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6" t="s">
        <v>84</v>
      </c>
      <c r="BK261" s="230">
        <f>ROUND(I261*H261,2)</f>
        <v>0</v>
      </c>
      <c r="BL261" s="16" t="s">
        <v>137</v>
      </c>
      <c r="BM261" s="229" t="s">
        <v>410</v>
      </c>
    </row>
    <row r="262" s="12" customFormat="1">
      <c r="B262" s="231"/>
      <c r="C262" s="232"/>
      <c r="D262" s="233" t="s">
        <v>139</v>
      </c>
      <c r="E262" s="234" t="s">
        <v>1</v>
      </c>
      <c r="F262" s="235" t="s">
        <v>411</v>
      </c>
      <c r="G262" s="232"/>
      <c r="H262" s="236">
        <v>8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139</v>
      </c>
      <c r="AU262" s="242" t="s">
        <v>86</v>
      </c>
      <c r="AV262" s="12" t="s">
        <v>86</v>
      </c>
      <c r="AW262" s="12" t="s">
        <v>32</v>
      </c>
      <c r="AX262" s="12" t="s">
        <v>76</v>
      </c>
      <c r="AY262" s="242" t="s">
        <v>130</v>
      </c>
    </row>
    <row r="263" s="12" customFormat="1">
      <c r="B263" s="231"/>
      <c r="C263" s="232"/>
      <c r="D263" s="233" t="s">
        <v>139</v>
      </c>
      <c r="E263" s="234" t="s">
        <v>1</v>
      </c>
      <c r="F263" s="235" t="s">
        <v>412</v>
      </c>
      <c r="G263" s="232"/>
      <c r="H263" s="236">
        <v>30.399999999999999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139</v>
      </c>
      <c r="AU263" s="242" t="s">
        <v>86</v>
      </c>
      <c r="AV263" s="12" t="s">
        <v>86</v>
      </c>
      <c r="AW263" s="12" t="s">
        <v>32</v>
      </c>
      <c r="AX263" s="12" t="s">
        <v>76</v>
      </c>
      <c r="AY263" s="242" t="s">
        <v>130</v>
      </c>
    </row>
    <row r="264" s="13" customFormat="1">
      <c r="B264" s="243"/>
      <c r="C264" s="244"/>
      <c r="D264" s="233" t="s">
        <v>139</v>
      </c>
      <c r="E264" s="245" t="s">
        <v>1</v>
      </c>
      <c r="F264" s="246" t="s">
        <v>153</v>
      </c>
      <c r="G264" s="244"/>
      <c r="H264" s="247">
        <v>38.399999999999999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AT264" s="253" t="s">
        <v>139</v>
      </c>
      <c r="AU264" s="253" t="s">
        <v>86</v>
      </c>
      <c r="AV264" s="13" t="s">
        <v>137</v>
      </c>
      <c r="AW264" s="13" t="s">
        <v>32</v>
      </c>
      <c r="AX264" s="13" t="s">
        <v>84</v>
      </c>
      <c r="AY264" s="253" t="s">
        <v>130</v>
      </c>
    </row>
    <row r="265" s="1" customFormat="1" ht="24" customHeight="1">
      <c r="B265" s="37"/>
      <c r="C265" s="218" t="s">
        <v>413</v>
      </c>
      <c r="D265" s="218" t="s">
        <v>132</v>
      </c>
      <c r="E265" s="219" t="s">
        <v>414</v>
      </c>
      <c r="F265" s="220" t="s">
        <v>415</v>
      </c>
      <c r="G265" s="221" t="s">
        <v>163</v>
      </c>
      <c r="H265" s="222">
        <v>100</v>
      </c>
      <c r="I265" s="223"/>
      <c r="J265" s="224">
        <f>ROUND(I265*H265,2)</f>
        <v>0</v>
      </c>
      <c r="K265" s="220" t="s">
        <v>136</v>
      </c>
      <c r="L265" s="42"/>
      <c r="M265" s="225" t="s">
        <v>1</v>
      </c>
      <c r="N265" s="226" t="s">
        <v>41</v>
      </c>
      <c r="O265" s="85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AR265" s="229" t="s">
        <v>137</v>
      </c>
      <c r="AT265" s="229" t="s">
        <v>132</v>
      </c>
      <c r="AU265" s="229" t="s">
        <v>86</v>
      </c>
      <c r="AY265" s="16" t="s">
        <v>130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6" t="s">
        <v>84</v>
      </c>
      <c r="BK265" s="230">
        <f>ROUND(I265*H265,2)</f>
        <v>0</v>
      </c>
      <c r="BL265" s="16" t="s">
        <v>137</v>
      </c>
      <c r="BM265" s="229" t="s">
        <v>416</v>
      </c>
    </row>
    <row r="266" s="12" customFormat="1">
      <c r="B266" s="231"/>
      <c r="C266" s="232"/>
      <c r="D266" s="233" t="s">
        <v>139</v>
      </c>
      <c r="E266" s="234" t="s">
        <v>1</v>
      </c>
      <c r="F266" s="235" t="s">
        <v>417</v>
      </c>
      <c r="G266" s="232"/>
      <c r="H266" s="236">
        <v>100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AT266" s="242" t="s">
        <v>139</v>
      </c>
      <c r="AU266" s="242" t="s">
        <v>86</v>
      </c>
      <c r="AV266" s="12" t="s">
        <v>86</v>
      </c>
      <c r="AW266" s="12" t="s">
        <v>32</v>
      </c>
      <c r="AX266" s="12" t="s">
        <v>84</v>
      </c>
      <c r="AY266" s="242" t="s">
        <v>130</v>
      </c>
    </row>
    <row r="267" s="1" customFormat="1" ht="24" customHeight="1">
      <c r="B267" s="37"/>
      <c r="C267" s="218" t="s">
        <v>418</v>
      </c>
      <c r="D267" s="218" t="s">
        <v>132</v>
      </c>
      <c r="E267" s="219" t="s">
        <v>419</v>
      </c>
      <c r="F267" s="220" t="s">
        <v>420</v>
      </c>
      <c r="G267" s="221" t="s">
        <v>163</v>
      </c>
      <c r="H267" s="222">
        <v>3000</v>
      </c>
      <c r="I267" s="223"/>
      <c r="J267" s="224">
        <f>ROUND(I267*H267,2)</f>
        <v>0</v>
      </c>
      <c r="K267" s="220" t="s">
        <v>136</v>
      </c>
      <c r="L267" s="42"/>
      <c r="M267" s="225" t="s">
        <v>1</v>
      </c>
      <c r="N267" s="226" t="s">
        <v>41</v>
      </c>
      <c r="O267" s="85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AR267" s="229" t="s">
        <v>137</v>
      </c>
      <c r="AT267" s="229" t="s">
        <v>132</v>
      </c>
      <c r="AU267" s="229" t="s">
        <v>86</v>
      </c>
      <c r="AY267" s="16" t="s">
        <v>130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6" t="s">
        <v>84</v>
      </c>
      <c r="BK267" s="230">
        <f>ROUND(I267*H267,2)</f>
        <v>0</v>
      </c>
      <c r="BL267" s="16" t="s">
        <v>137</v>
      </c>
      <c r="BM267" s="229" t="s">
        <v>421</v>
      </c>
    </row>
    <row r="268" s="12" customFormat="1">
      <c r="B268" s="231"/>
      <c r="C268" s="232"/>
      <c r="D268" s="233" t="s">
        <v>139</v>
      </c>
      <c r="E268" s="234" t="s">
        <v>1</v>
      </c>
      <c r="F268" s="235" t="s">
        <v>422</v>
      </c>
      <c r="G268" s="232"/>
      <c r="H268" s="236">
        <v>3000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139</v>
      </c>
      <c r="AU268" s="242" t="s">
        <v>86</v>
      </c>
      <c r="AV268" s="12" t="s">
        <v>86</v>
      </c>
      <c r="AW268" s="12" t="s">
        <v>32</v>
      </c>
      <c r="AX268" s="12" t="s">
        <v>84</v>
      </c>
      <c r="AY268" s="242" t="s">
        <v>130</v>
      </c>
    </row>
    <row r="269" s="1" customFormat="1" ht="24" customHeight="1">
      <c r="B269" s="37"/>
      <c r="C269" s="218" t="s">
        <v>423</v>
      </c>
      <c r="D269" s="218" t="s">
        <v>132</v>
      </c>
      <c r="E269" s="219" t="s">
        <v>424</v>
      </c>
      <c r="F269" s="220" t="s">
        <v>425</v>
      </c>
      <c r="G269" s="221" t="s">
        <v>163</v>
      </c>
      <c r="H269" s="222">
        <v>100</v>
      </c>
      <c r="I269" s="223"/>
      <c r="J269" s="224">
        <f>ROUND(I269*H269,2)</f>
        <v>0</v>
      </c>
      <c r="K269" s="220" t="s">
        <v>136</v>
      </c>
      <c r="L269" s="42"/>
      <c r="M269" s="225" t="s">
        <v>1</v>
      </c>
      <c r="N269" s="226" t="s">
        <v>41</v>
      </c>
      <c r="O269" s="85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AR269" s="229" t="s">
        <v>137</v>
      </c>
      <c r="AT269" s="229" t="s">
        <v>132</v>
      </c>
      <c r="AU269" s="229" t="s">
        <v>86</v>
      </c>
      <c r="AY269" s="16" t="s">
        <v>130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6" t="s">
        <v>84</v>
      </c>
      <c r="BK269" s="230">
        <f>ROUND(I269*H269,2)</f>
        <v>0</v>
      </c>
      <c r="BL269" s="16" t="s">
        <v>137</v>
      </c>
      <c r="BM269" s="229" t="s">
        <v>426</v>
      </c>
    </row>
    <row r="270" s="1" customFormat="1" ht="24" customHeight="1">
      <c r="B270" s="37"/>
      <c r="C270" s="218" t="s">
        <v>427</v>
      </c>
      <c r="D270" s="218" t="s">
        <v>132</v>
      </c>
      <c r="E270" s="219" t="s">
        <v>428</v>
      </c>
      <c r="F270" s="220" t="s">
        <v>429</v>
      </c>
      <c r="G270" s="221" t="s">
        <v>157</v>
      </c>
      <c r="H270" s="222">
        <v>7</v>
      </c>
      <c r="I270" s="223"/>
      <c r="J270" s="224">
        <f>ROUND(I270*H270,2)</f>
        <v>0</v>
      </c>
      <c r="K270" s="220" t="s">
        <v>136</v>
      </c>
      <c r="L270" s="42"/>
      <c r="M270" s="225" t="s">
        <v>1</v>
      </c>
      <c r="N270" s="226" t="s">
        <v>41</v>
      </c>
      <c r="O270" s="85"/>
      <c r="P270" s="227">
        <f>O270*H270</f>
        <v>0</v>
      </c>
      <c r="Q270" s="227">
        <v>0.00364</v>
      </c>
      <c r="R270" s="227">
        <f>Q270*H270</f>
        <v>0.025479999999999999</v>
      </c>
      <c r="S270" s="227">
        <v>0</v>
      </c>
      <c r="T270" s="228">
        <f>S270*H270</f>
        <v>0</v>
      </c>
      <c r="AR270" s="229" t="s">
        <v>137</v>
      </c>
      <c r="AT270" s="229" t="s">
        <v>132</v>
      </c>
      <c r="AU270" s="229" t="s">
        <v>86</v>
      </c>
      <c r="AY270" s="16" t="s">
        <v>130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6" t="s">
        <v>84</v>
      </c>
      <c r="BK270" s="230">
        <f>ROUND(I270*H270,2)</f>
        <v>0</v>
      </c>
      <c r="BL270" s="16" t="s">
        <v>137</v>
      </c>
      <c r="BM270" s="229" t="s">
        <v>430</v>
      </c>
    </row>
    <row r="271" s="12" customFormat="1">
      <c r="B271" s="231"/>
      <c r="C271" s="232"/>
      <c r="D271" s="233" t="s">
        <v>139</v>
      </c>
      <c r="E271" s="234" t="s">
        <v>1</v>
      </c>
      <c r="F271" s="235" t="s">
        <v>431</v>
      </c>
      <c r="G271" s="232"/>
      <c r="H271" s="236">
        <v>7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139</v>
      </c>
      <c r="AU271" s="242" t="s">
        <v>86</v>
      </c>
      <c r="AV271" s="12" t="s">
        <v>86</v>
      </c>
      <c r="AW271" s="12" t="s">
        <v>32</v>
      </c>
      <c r="AX271" s="12" t="s">
        <v>84</v>
      </c>
      <c r="AY271" s="242" t="s">
        <v>130</v>
      </c>
    </row>
    <row r="272" s="1" customFormat="1" ht="24" customHeight="1">
      <c r="B272" s="37"/>
      <c r="C272" s="218" t="s">
        <v>432</v>
      </c>
      <c r="D272" s="218" t="s">
        <v>132</v>
      </c>
      <c r="E272" s="219" t="s">
        <v>433</v>
      </c>
      <c r="F272" s="220" t="s">
        <v>434</v>
      </c>
      <c r="G272" s="221" t="s">
        <v>157</v>
      </c>
      <c r="H272" s="222">
        <v>13.9</v>
      </c>
      <c r="I272" s="223"/>
      <c r="J272" s="224">
        <f>ROUND(I272*H272,2)</f>
        <v>0</v>
      </c>
      <c r="K272" s="220" t="s">
        <v>1</v>
      </c>
      <c r="L272" s="42"/>
      <c r="M272" s="225" t="s">
        <v>1</v>
      </c>
      <c r="N272" s="226" t="s">
        <v>41</v>
      </c>
      <c r="O272" s="85"/>
      <c r="P272" s="227">
        <f>O272*H272</f>
        <v>0</v>
      </c>
      <c r="Q272" s="227">
        <v>0.0023</v>
      </c>
      <c r="R272" s="227">
        <f>Q272*H272</f>
        <v>0.031969999999999998</v>
      </c>
      <c r="S272" s="227">
        <v>0</v>
      </c>
      <c r="T272" s="228">
        <f>S272*H272</f>
        <v>0</v>
      </c>
      <c r="AR272" s="229" t="s">
        <v>137</v>
      </c>
      <c r="AT272" s="229" t="s">
        <v>132</v>
      </c>
      <c r="AU272" s="229" t="s">
        <v>86</v>
      </c>
      <c r="AY272" s="16" t="s">
        <v>130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6" t="s">
        <v>84</v>
      </c>
      <c r="BK272" s="230">
        <f>ROUND(I272*H272,2)</f>
        <v>0</v>
      </c>
      <c r="BL272" s="16" t="s">
        <v>137</v>
      </c>
      <c r="BM272" s="229" t="s">
        <v>435</v>
      </c>
    </row>
    <row r="273" s="12" customFormat="1">
      <c r="B273" s="231"/>
      <c r="C273" s="232"/>
      <c r="D273" s="233" t="s">
        <v>139</v>
      </c>
      <c r="E273" s="234" t="s">
        <v>1</v>
      </c>
      <c r="F273" s="235" t="s">
        <v>436</v>
      </c>
      <c r="G273" s="232"/>
      <c r="H273" s="236">
        <v>13.9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139</v>
      </c>
      <c r="AU273" s="242" t="s">
        <v>86</v>
      </c>
      <c r="AV273" s="12" t="s">
        <v>86</v>
      </c>
      <c r="AW273" s="12" t="s">
        <v>32</v>
      </c>
      <c r="AX273" s="12" t="s">
        <v>84</v>
      </c>
      <c r="AY273" s="242" t="s">
        <v>130</v>
      </c>
    </row>
    <row r="274" s="1" customFormat="1" ht="16.5" customHeight="1">
      <c r="B274" s="37"/>
      <c r="C274" s="218" t="s">
        <v>437</v>
      </c>
      <c r="D274" s="218" t="s">
        <v>132</v>
      </c>
      <c r="E274" s="219" t="s">
        <v>438</v>
      </c>
      <c r="F274" s="220" t="s">
        <v>439</v>
      </c>
      <c r="G274" s="221" t="s">
        <v>440</v>
      </c>
      <c r="H274" s="222">
        <v>1</v>
      </c>
      <c r="I274" s="223"/>
      <c r="J274" s="224">
        <f>ROUND(I274*H274,2)</f>
        <v>0</v>
      </c>
      <c r="K274" s="220" t="s">
        <v>1</v>
      </c>
      <c r="L274" s="42"/>
      <c r="M274" s="225" t="s">
        <v>1</v>
      </c>
      <c r="N274" s="226" t="s">
        <v>41</v>
      </c>
      <c r="O274" s="85"/>
      <c r="P274" s="227">
        <f>O274*H274</f>
        <v>0</v>
      </c>
      <c r="Q274" s="227">
        <v>0.0023</v>
      </c>
      <c r="R274" s="227">
        <f>Q274*H274</f>
        <v>0.0023</v>
      </c>
      <c r="S274" s="227">
        <v>0</v>
      </c>
      <c r="T274" s="228">
        <f>S274*H274</f>
        <v>0</v>
      </c>
      <c r="AR274" s="229" t="s">
        <v>137</v>
      </c>
      <c r="AT274" s="229" t="s">
        <v>132</v>
      </c>
      <c r="AU274" s="229" t="s">
        <v>86</v>
      </c>
      <c r="AY274" s="16" t="s">
        <v>130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6" t="s">
        <v>84</v>
      </c>
      <c r="BK274" s="230">
        <f>ROUND(I274*H274,2)</f>
        <v>0</v>
      </c>
      <c r="BL274" s="16" t="s">
        <v>137</v>
      </c>
      <c r="BM274" s="229" t="s">
        <v>441</v>
      </c>
    </row>
    <row r="275" s="12" customFormat="1">
      <c r="B275" s="231"/>
      <c r="C275" s="232"/>
      <c r="D275" s="233" t="s">
        <v>139</v>
      </c>
      <c r="E275" s="234" t="s">
        <v>1</v>
      </c>
      <c r="F275" s="235" t="s">
        <v>84</v>
      </c>
      <c r="G275" s="232"/>
      <c r="H275" s="236">
        <v>1</v>
      </c>
      <c r="I275" s="237"/>
      <c r="J275" s="232"/>
      <c r="K275" s="232"/>
      <c r="L275" s="238"/>
      <c r="M275" s="239"/>
      <c r="N275" s="240"/>
      <c r="O275" s="240"/>
      <c r="P275" s="240"/>
      <c r="Q275" s="240"/>
      <c r="R275" s="240"/>
      <c r="S275" s="240"/>
      <c r="T275" s="241"/>
      <c r="AT275" s="242" t="s">
        <v>139</v>
      </c>
      <c r="AU275" s="242" t="s">
        <v>86</v>
      </c>
      <c r="AV275" s="12" t="s">
        <v>86</v>
      </c>
      <c r="AW275" s="12" t="s">
        <v>32</v>
      </c>
      <c r="AX275" s="12" t="s">
        <v>84</v>
      </c>
      <c r="AY275" s="242" t="s">
        <v>130</v>
      </c>
    </row>
    <row r="276" s="1" customFormat="1" ht="24" customHeight="1">
      <c r="B276" s="37"/>
      <c r="C276" s="218" t="s">
        <v>442</v>
      </c>
      <c r="D276" s="218" t="s">
        <v>132</v>
      </c>
      <c r="E276" s="219" t="s">
        <v>443</v>
      </c>
      <c r="F276" s="220" t="s">
        <v>444</v>
      </c>
      <c r="G276" s="221" t="s">
        <v>236</v>
      </c>
      <c r="H276" s="222">
        <v>144</v>
      </c>
      <c r="I276" s="223"/>
      <c r="J276" s="224">
        <f>ROUND(I276*H276,2)</f>
        <v>0</v>
      </c>
      <c r="K276" s="220" t="s">
        <v>136</v>
      </c>
      <c r="L276" s="42"/>
      <c r="M276" s="225" t="s">
        <v>1</v>
      </c>
      <c r="N276" s="226" t="s">
        <v>41</v>
      </c>
      <c r="O276" s="85"/>
      <c r="P276" s="227">
        <f>O276*H276</f>
        <v>0</v>
      </c>
      <c r="Q276" s="227">
        <v>0</v>
      </c>
      <c r="R276" s="227">
        <f>Q276*H276</f>
        <v>0</v>
      </c>
      <c r="S276" s="227">
        <v>0.109</v>
      </c>
      <c r="T276" s="228">
        <f>S276*H276</f>
        <v>15.696</v>
      </c>
      <c r="AR276" s="229" t="s">
        <v>137</v>
      </c>
      <c r="AT276" s="229" t="s">
        <v>132</v>
      </c>
      <c r="AU276" s="229" t="s">
        <v>86</v>
      </c>
      <c r="AY276" s="16" t="s">
        <v>130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6" t="s">
        <v>84</v>
      </c>
      <c r="BK276" s="230">
        <f>ROUND(I276*H276,2)</f>
        <v>0</v>
      </c>
      <c r="BL276" s="16" t="s">
        <v>137</v>
      </c>
      <c r="BM276" s="229" t="s">
        <v>445</v>
      </c>
    </row>
    <row r="277" s="12" customFormat="1">
      <c r="B277" s="231"/>
      <c r="C277" s="232"/>
      <c r="D277" s="233" t="s">
        <v>139</v>
      </c>
      <c r="E277" s="234" t="s">
        <v>1</v>
      </c>
      <c r="F277" s="235" t="s">
        <v>446</v>
      </c>
      <c r="G277" s="232"/>
      <c r="H277" s="236">
        <v>144</v>
      </c>
      <c r="I277" s="237"/>
      <c r="J277" s="232"/>
      <c r="K277" s="232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139</v>
      </c>
      <c r="AU277" s="242" t="s">
        <v>86</v>
      </c>
      <c r="AV277" s="12" t="s">
        <v>86</v>
      </c>
      <c r="AW277" s="12" t="s">
        <v>32</v>
      </c>
      <c r="AX277" s="12" t="s">
        <v>84</v>
      </c>
      <c r="AY277" s="242" t="s">
        <v>130</v>
      </c>
    </row>
    <row r="278" s="1" customFormat="1" ht="24" customHeight="1">
      <c r="B278" s="37"/>
      <c r="C278" s="218" t="s">
        <v>447</v>
      </c>
      <c r="D278" s="218" t="s">
        <v>132</v>
      </c>
      <c r="E278" s="219" t="s">
        <v>448</v>
      </c>
      <c r="F278" s="220" t="s">
        <v>449</v>
      </c>
      <c r="G278" s="221" t="s">
        <v>176</v>
      </c>
      <c r="H278" s="222">
        <v>0.19800000000000001</v>
      </c>
      <c r="I278" s="223"/>
      <c r="J278" s="224">
        <f>ROUND(I278*H278,2)</f>
        <v>0</v>
      </c>
      <c r="K278" s="220" t="s">
        <v>136</v>
      </c>
      <c r="L278" s="42"/>
      <c r="M278" s="225" t="s">
        <v>1</v>
      </c>
      <c r="N278" s="226" t="s">
        <v>41</v>
      </c>
      <c r="O278" s="85"/>
      <c r="P278" s="227">
        <f>O278*H278</f>
        <v>0</v>
      </c>
      <c r="Q278" s="227">
        <v>0</v>
      </c>
      <c r="R278" s="227">
        <f>Q278*H278</f>
        <v>0</v>
      </c>
      <c r="S278" s="227">
        <v>1.258</v>
      </c>
      <c r="T278" s="228">
        <f>S278*H278</f>
        <v>0.249084</v>
      </c>
      <c r="AR278" s="229" t="s">
        <v>137</v>
      </c>
      <c r="AT278" s="229" t="s">
        <v>132</v>
      </c>
      <c r="AU278" s="229" t="s">
        <v>86</v>
      </c>
      <c r="AY278" s="16" t="s">
        <v>130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6" t="s">
        <v>84</v>
      </c>
      <c r="BK278" s="230">
        <f>ROUND(I278*H278,2)</f>
        <v>0</v>
      </c>
      <c r="BL278" s="16" t="s">
        <v>137</v>
      </c>
      <c r="BM278" s="229" t="s">
        <v>450</v>
      </c>
    </row>
    <row r="279" s="12" customFormat="1">
      <c r="B279" s="231"/>
      <c r="C279" s="232"/>
      <c r="D279" s="233" t="s">
        <v>139</v>
      </c>
      <c r="E279" s="234" t="s">
        <v>1</v>
      </c>
      <c r="F279" s="235" t="s">
        <v>451</v>
      </c>
      <c r="G279" s="232"/>
      <c r="H279" s="236">
        <v>0.19800000000000001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AT279" s="242" t="s">
        <v>139</v>
      </c>
      <c r="AU279" s="242" t="s">
        <v>86</v>
      </c>
      <c r="AV279" s="12" t="s">
        <v>86</v>
      </c>
      <c r="AW279" s="12" t="s">
        <v>32</v>
      </c>
      <c r="AX279" s="12" t="s">
        <v>84</v>
      </c>
      <c r="AY279" s="242" t="s">
        <v>130</v>
      </c>
    </row>
    <row r="280" s="11" customFormat="1" ht="22.8" customHeight="1">
      <c r="B280" s="202"/>
      <c r="C280" s="203"/>
      <c r="D280" s="204" t="s">
        <v>75</v>
      </c>
      <c r="E280" s="216" t="s">
        <v>452</v>
      </c>
      <c r="F280" s="216" t="s">
        <v>453</v>
      </c>
      <c r="G280" s="203"/>
      <c r="H280" s="203"/>
      <c r="I280" s="206"/>
      <c r="J280" s="217">
        <f>BK280</f>
        <v>0</v>
      </c>
      <c r="K280" s="203"/>
      <c r="L280" s="208"/>
      <c r="M280" s="209"/>
      <c r="N280" s="210"/>
      <c r="O280" s="210"/>
      <c r="P280" s="211">
        <f>SUM(P281:P310)</f>
        <v>0</v>
      </c>
      <c r="Q280" s="210"/>
      <c r="R280" s="211">
        <f>SUM(R281:R310)</f>
        <v>0</v>
      </c>
      <c r="S280" s="210"/>
      <c r="T280" s="212">
        <f>SUM(T281:T310)</f>
        <v>0</v>
      </c>
      <c r="AR280" s="213" t="s">
        <v>84</v>
      </c>
      <c r="AT280" s="214" t="s">
        <v>75</v>
      </c>
      <c r="AU280" s="214" t="s">
        <v>84</v>
      </c>
      <c r="AY280" s="213" t="s">
        <v>130</v>
      </c>
      <c r="BK280" s="215">
        <f>SUM(BK281:BK310)</f>
        <v>0</v>
      </c>
    </row>
    <row r="281" s="1" customFormat="1" ht="24" customHeight="1">
      <c r="B281" s="37"/>
      <c r="C281" s="218" t="s">
        <v>454</v>
      </c>
      <c r="D281" s="218" t="s">
        <v>132</v>
      </c>
      <c r="E281" s="219" t="s">
        <v>455</v>
      </c>
      <c r="F281" s="220" t="s">
        <v>456</v>
      </c>
      <c r="G281" s="221" t="s">
        <v>176</v>
      </c>
      <c r="H281" s="222">
        <v>15.945</v>
      </c>
      <c r="I281" s="223"/>
      <c r="J281" s="224">
        <f>ROUND(I281*H281,2)</f>
        <v>0</v>
      </c>
      <c r="K281" s="220" t="s">
        <v>136</v>
      </c>
      <c r="L281" s="42"/>
      <c r="M281" s="225" t="s">
        <v>1</v>
      </c>
      <c r="N281" s="226" t="s">
        <v>41</v>
      </c>
      <c r="O281" s="85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AR281" s="229" t="s">
        <v>137</v>
      </c>
      <c r="AT281" s="229" t="s">
        <v>132</v>
      </c>
      <c r="AU281" s="229" t="s">
        <v>86</v>
      </c>
      <c r="AY281" s="16" t="s">
        <v>130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6" t="s">
        <v>84</v>
      </c>
      <c r="BK281" s="230">
        <f>ROUND(I281*H281,2)</f>
        <v>0</v>
      </c>
      <c r="BL281" s="16" t="s">
        <v>137</v>
      </c>
      <c r="BM281" s="229" t="s">
        <v>457</v>
      </c>
    </row>
    <row r="282" s="12" customFormat="1">
      <c r="B282" s="231"/>
      <c r="C282" s="232"/>
      <c r="D282" s="233" t="s">
        <v>139</v>
      </c>
      <c r="E282" s="234" t="s">
        <v>1</v>
      </c>
      <c r="F282" s="235" t="s">
        <v>458</v>
      </c>
      <c r="G282" s="232"/>
      <c r="H282" s="236">
        <v>15.945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AT282" s="242" t="s">
        <v>139</v>
      </c>
      <c r="AU282" s="242" t="s">
        <v>86</v>
      </c>
      <c r="AV282" s="12" t="s">
        <v>86</v>
      </c>
      <c r="AW282" s="12" t="s">
        <v>32</v>
      </c>
      <c r="AX282" s="12" t="s">
        <v>84</v>
      </c>
      <c r="AY282" s="242" t="s">
        <v>130</v>
      </c>
    </row>
    <row r="283" s="1" customFormat="1" ht="24" customHeight="1">
      <c r="B283" s="37"/>
      <c r="C283" s="218" t="s">
        <v>459</v>
      </c>
      <c r="D283" s="218" t="s">
        <v>132</v>
      </c>
      <c r="E283" s="219" t="s">
        <v>460</v>
      </c>
      <c r="F283" s="220" t="s">
        <v>461</v>
      </c>
      <c r="G283" s="221" t="s">
        <v>176</v>
      </c>
      <c r="H283" s="222">
        <v>143.505</v>
      </c>
      <c r="I283" s="223"/>
      <c r="J283" s="224">
        <f>ROUND(I283*H283,2)</f>
        <v>0</v>
      </c>
      <c r="K283" s="220" t="s">
        <v>136</v>
      </c>
      <c r="L283" s="42"/>
      <c r="M283" s="225" t="s">
        <v>1</v>
      </c>
      <c r="N283" s="226" t="s">
        <v>41</v>
      </c>
      <c r="O283" s="85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AR283" s="229" t="s">
        <v>137</v>
      </c>
      <c r="AT283" s="229" t="s">
        <v>132</v>
      </c>
      <c r="AU283" s="229" t="s">
        <v>86</v>
      </c>
      <c r="AY283" s="16" t="s">
        <v>130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6" t="s">
        <v>84</v>
      </c>
      <c r="BK283" s="230">
        <f>ROUND(I283*H283,2)</f>
        <v>0</v>
      </c>
      <c r="BL283" s="16" t="s">
        <v>137</v>
      </c>
      <c r="BM283" s="229" t="s">
        <v>462</v>
      </c>
    </row>
    <row r="284" s="12" customFormat="1">
      <c r="B284" s="231"/>
      <c r="C284" s="232"/>
      <c r="D284" s="233" t="s">
        <v>139</v>
      </c>
      <c r="E284" s="234" t="s">
        <v>1</v>
      </c>
      <c r="F284" s="235" t="s">
        <v>463</v>
      </c>
      <c r="G284" s="232"/>
      <c r="H284" s="236">
        <v>143.505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AT284" s="242" t="s">
        <v>139</v>
      </c>
      <c r="AU284" s="242" t="s">
        <v>86</v>
      </c>
      <c r="AV284" s="12" t="s">
        <v>86</v>
      </c>
      <c r="AW284" s="12" t="s">
        <v>32</v>
      </c>
      <c r="AX284" s="12" t="s">
        <v>84</v>
      </c>
      <c r="AY284" s="242" t="s">
        <v>130</v>
      </c>
    </row>
    <row r="285" s="1" customFormat="1" ht="16.5" customHeight="1">
      <c r="B285" s="37"/>
      <c r="C285" s="218" t="s">
        <v>464</v>
      </c>
      <c r="D285" s="218" t="s">
        <v>132</v>
      </c>
      <c r="E285" s="219" t="s">
        <v>465</v>
      </c>
      <c r="F285" s="220" t="s">
        <v>466</v>
      </c>
      <c r="G285" s="221" t="s">
        <v>176</v>
      </c>
      <c r="H285" s="222">
        <v>59.280000000000001</v>
      </c>
      <c r="I285" s="223"/>
      <c r="J285" s="224">
        <f>ROUND(I285*H285,2)</f>
        <v>0</v>
      </c>
      <c r="K285" s="220" t="s">
        <v>136</v>
      </c>
      <c r="L285" s="42"/>
      <c r="M285" s="225" t="s">
        <v>1</v>
      </c>
      <c r="N285" s="226" t="s">
        <v>41</v>
      </c>
      <c r="O285" s="85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AR285" s="229" t="s">
        <v>137</v>
      </c>
      <c r="AT285" s="229" t="s">
        <v>132</v>
      </c>
      <c r="AU285" s="229" t="s">
        <v>86</v>
      </c>
      <c r="AY285" s="16" t="s">
        <v>130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6" t="s">
        <v>84</v>
      </c>
      <c r="BK285" s="230">
        <f>ROUND(I285*H285,2)</f>
        <v>0</v>
      </c>
      <c r="BL285" s="16" t="s">
        <v>137</v>
      </c>
      <c r="BM285" s="229" t="s">
        <v>467</v>
      </c>
    </row>
    <row r="286" s="12" customFormat="1">
      <c r="B286" s="231"/>
      <c r="C286" s="232"/>
      <c r="D286" s="233" t="s">
        <v>139</v>
      </c>
      <c r="E286" s="234" t="s">
        <v>1</v>
      </c>
      <c r="F286" s="235" t="s">
        <v>468</v>
      </c>
      <c r="G286" s="232"/>
      <c r="H286" s="236">
        <v>59.280000000000001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AT286" s="242" t="s">
        <v>139</v>
      </c>
      <c r="AU286" s="242" t="s">
        <v>86</v>
      </c>
      <c r="AV286" s="12" t="s">
        <v>86</v>
      </c>
      <c r="AW286" s="12" t="s">
        <v>32</v>
      </c>
      <c r="AX286" s="12" t="s">
        <v>84</v>
      </c>
      <c r="AY286" s="242" t="s">
        <v>130</v>
      </c>
    </row>
    <row r="287" s="1" customFormat="1" ht="24" customHeight="1">
      <c r="B287" s="37"/>
      <c r="C287" s="218" t="s">
        <v>469</v>
      </c>
      <c r="D287" s="218" t="s">
        <v>132</v>
      </c>
      <c r="E287" s="219" t="s">
        <v>470</v>
      </c>
      <c r="F287" s="220" t="s">
        <v>471</v>
      </c>
      <c r="G287" s="221" t="s">
        <v>176</v>
      </c>
      <c r="H287" s="222">
        <v>533.51999999999998</v>
      </c>
      <c r="I287" s="223"/>
      <c r="J287" s="224">
        <f>ROUND(I287*H287,2)</f>
        <v>0</v>
      </c>
      <c r="K287" s="220" t="s">
        <v>136</v>
      </c>
      <c r="L287" s="42"/>
      <c r="M287" s="225" t="s">
        <v>1</v>
      </c>
      <c r="N287" s="226" t="s">
        <v>41</v>
      </c>
      <c r="O287" s="85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AR287" s="229" t="s">
        <v>137</v>
      </c>
      <c r="AT287" s="229" t="s">
        <v>132</v>
      </c>
      <c r="AU287" s="229" t="s">
        <v>86</v>
      </c>
      <c r="AY287" s="16" t="s">
        <v>130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6" t="s">
        <v>84</v>
      </c>
      <c r="BK287" s="230">
        <f>ROUND(I287*H287,2)</f>
        <v>0</v>
      </c>
      <c r="BL287" s="16" t="s">
        <v>137</v>
      </c>
      <c r="BM287" s="229" t="s">
        <v>472</v>
      </c>
    </row>
    <row r="288" s="12" customFormat="1">
      <c r="B288" s="231"/>
      <c r="C288" s="232"/>
      <c r="D288" s="233" t="s">
        <v>139</v>
      </c>
      <c r="E288" s="234" t="s">
        <v>1</v>
      </c>
      <c r="F288" s="235" t="s">
        <v>473</v>
      </c>
      <c r="G288" s="232"/>
      <c r="H288" s="236">
        <v>533.51999999999998</v>
      </c>
      <c r="I288" s="237"/>
      <c r="J288" s="232"/>
      <c r="K288" s="232"/>
      <c r="L288" s="238"/>
      <c r="M288" s="239"/>
      <c r="N288" s="240"/>
      <c r="O288" s="240"/>
      <c r="P288" s="240"/>
      <c r="Q288" s="240"/>
      <c r="R288" s="240"/>
      <c r="S288" s="240"/>
      <c r="T288" s="241"/>
      <c r="AT288" s="242" t="s">
        <v>139</v>
      </c>
      <c r="AU288" s="242" t="s">
        <v>86</v>
      </c>
      <c r="AV288" s="12" t="s">
        <v>86</v>
      </c>
      <c r="AW288" s="12" t="s">
        <v>32</v>
      </c>
      <c r="AX288" s="12" t="s">
        <v>84</v>
      </c>
      <c r="AY288" s="242" t="s">
        <v>130</v>
      </c>
    </row>
    <row r="289" s="1" customFormat="1" ht="16.5" customHeight="1">
      <c r="B289" s="37"/>
      <c r="C289" s="218" t="s">
        <v>474</v>
      </c>
      <c r="D289" s="218" t="s">
        <v>132</v>
      </c>
      <c r="E289" s="219" t="s">
        <v>475</v>
      </c>
      <c r="F289" s="220" t="s">
        <v>476</v>
      </c>
      <c r="G289" s="221" t="s">
        <v>176</v>
      </c>
      <c r="H289" s="222">
        <v>4.0999999999999996</v>
      </c>
      <c r="I289" s="223"/>
      <c r="J289" s="224">
        <f>ROUND(I289*H289,2)</f>
        <v>0</v>
      </c>
      <c r="K289" s="220" t="s">
        <v>136</v>
      </c>
      <c r="L289" s="42"/>
      <c r="M289" s="225" t="s">
        <v>1</v>
      </c>
      <c r="N289" s="226" t="s">
        <v>41</v>
      </c>
      <c r="O289" s="85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AR289" s="229" t="s">
        <v>137</v>
      </c>
      <c r="AT289" s="229" t="s">
        <v>132</v>
      </c>
      <c r="AU289" s="229" t="s">
        <v>86</v>
      </c>
      <c r="AY289" s="16" t="s">
        <v>130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6" t="s">
        <v>84</v>
      </c>
      <c r="BK289" s="230">
        <f>ROUND(I289*H289,2)</f>
        <v>0</v>
      </c>
      <c r="BL289" s="16" t="s">
        <v>137</v>
      </c>
      <c r="BM289" s="229" t="s">
        <v>477</v>
      </c>
    </row>
    <row r="290" s="12" customFormat="1">
      <c r="B290" s="231"/>
      <c r="C290" s="232"/>
      <c r="D290" s="233" t="s">
        <v>139</v>
      </c>
      <c r="E290" s="234" t="s">
        <v>1</v>
      </c>
      <c r="F290" s="235" t="s">
        <v>478</v>
      </c>
      <c r="G290" s="232"/>
      <c r="H290" s="236">
        <v>4.0999999999999996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AT290" s="242" t="s">
        <v>139</v>
      </c>
      <c r="AU290" s="242" t="s">
        <v>86</v>
      </c>
      <c r="AV290" s="12" t="s">
        <v>86</v>
      </c>
      <c r="AW290" s="12" t="s">
        <v>32</v>
      </c>
      <c r="AX290" s="12" t="s">
        <v>84</v>
      </c>
      <c r="AY290" s="242" t="s">
        <v>130</v>
      </c>
    </row>
    <row r="291" s="1" customFormat="1" ht="24" customHeight="1">
      <c r="B291" s="37"/>
      <c r="C291" s="218" t="s">
        <v>479</v>
      </c>
      <c r="D291" s="218" t="s">
        <v>132</v>
      </c>
      <c r="E291" s="219" t="s">
        <v>480</v>
      </c>
      <c r="F291" s="220" t="s">
        <v>481</v>
      </c>
      <c r="G291" s="221" t="s">
        <v>176</v>
      </c>
      <c r="H291" s="222">
        <v>36.899999999999999</v>
      </c>
      <c r="I291" s="223"/>
      <c r="J291" s="224">
        <f>ROUND(I291*H291,2)</f>
        <v>0</v>
      </c>
      <c r="K291" s="220" t="s">
        <v>136</v>
      </c>
      <c r="L291" s="42"/>
      <c r="M291" s="225" t="s">
        <v>1</v>
      </c>
      <c r="N291" s="226" t="s">
        <v>41</v>
      </c>
      <c r="O291" s="85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AR291" s="229" t="s">
        <v>137</v>
      </c>
      <c r="AT291" s="229" t="s">
        <v>132</v>
      </c>
      <c r="AU291" s="229" t="s">
        <v>86</v>
      </c>
      <c r="AY291" s="16" t="s">
        <v>130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6" t="s">
        <v>84</v>
      </c>
      <c r="BK291" s="230">
        <f>ROUND(I291*H291,2)</f>
        <v>0</v>
      </c>
      <c r="BL291" s="16" t="s">
        <v>137</v>
      </c>
      <c r="BM291" s="229" t="s">
        <v>482</v>
      </c>
    </row>
    <row r="292" s="12" customFormat="1">
      <c r="B292" s="231"/>
      <c r="C292" s="232"/>
      <c r="D292" s="233" t="s">
        <v>139</v>
      </c>
      <c r="E292" s="234" t="s">
        <v>1</v>
      </c>
      <c r="F292" s="235" t="s">
        <v>483</v>
      </c>
      <c r="G292" s="232"/>
      <c r="H292" s="236">
        <v>36.899999999999999</v>
      </c>
      <c r="I292" s="237"/>
      <c r="J292" s="232"/>
      <c r="K292" s="232"/>
      <c r="L292" s="238"/>
      <c r="M292" s="239"/>
      <c r="N292" s="240"/>
      <c r="O292" s="240"/>
      <c r="P292" s="240"/>
      <c r="Q292" s="240"/>
      <c r="R292" s="240"/>
      <c r="S292" s="240"/>
      <c r="T292" s="241"/>
      <c r="AT292" s="242" t="s">
        <v>139</v>
      </c>
      <c r="AU292" s="242" t="s">
        <v>86</v>
      </c>
      <c r="AV292" s="12" t="s">
        <v>86</v>
      </c>
      <c r="AW292" s="12" t="s">
        <v>32</v>
      </c>
      <c r="AX292" s="12" t="s">
        <v>84</v>
      </c>
      <c r="AY292" s="242" t="s">
        <v>130</v>
      </c>
    </row>
    <row r="293" s="1" customFormat="1" ht="16.5" customHeight="1">
      <c r="B293" s="37"/>
      <c r="C293" s="218" t="s">
        <v>484</v>
      </c>
      <c r="D293" s="218" t="s">
        <v>132</v>
      </c>
      <c r="E293" s="219" t="s">
        <v>485</v>
      </c>
      <c r="F293" s="220" t="s">
        <v>486</v>
      </c>
      <c r="G293" s="221" t="s">
        <v>176</v>
      </c>
      <c r="H293" s="222">
        <v>7.4480000000000004</v>
      </c>
      <c r="I293" s="223"/>
      <c r="J293" s="224">
        <f>ROUND(I293*H293,2)</f>
        <v>0</v>
      </c>
      <c r="K293" s="220" t="s">
        <v>136</v>
      </c>
      <c r="L293" s="42"/>
      <c r="M293" s="225" t="s">
        <v>1</v>
      </c>
      <c r="N293" s="226" t="s">
        <v>41</v>
      </c>
      <c r="O293" s="85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AR293" s="229" t="s">
        <v>137</v>
      </c>
      <c r="AT293" s="229" t="s">
        <v>132</v>
      </c>
      <c r="AU293" s="229" t="s">
        <v>86</v>
      </c>
      <c r="AY293" s="16" t="s">
        <v>130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6" t="s">
        <v>84</v>
      </c>
      <c r="BK293" s="230">
        <f>ROUND(I293*H293,2)</f>
        <v>0</v>
      </c>
      <c r="BL293" s="16" t="s">
        <v>137</v>
      </c>
      <c r="BM293" s="229" t="s">
        <v>487</v>
      </c>
    </row>
    <row r="294" s="12" customFormat="1">
      <c r="B294" s="231"/>
      <c r="C294" s="232"/>
      <c r="D294" s="233" t="s">
        <v>139</v>
      </c>
      <c r="E294" s="234" t="s">
        <v>1</v>
      </c>
      <c r="F294" s="235" t="s">
        <v>488</v>
      </c>
      <c r="G294" s="232"/>
      <c r="H294" s="236">
        <v>7.4480000000000004</v>
      </c>
      <c r="I294" s="237"/>
      <c r="J294" s="232"/>
      <c r="K294" s="232"/>
      <c r="L294" s="238"/>
      <c r="M294" s="239"/>
      <c r="N294" s="240"/>
      <c r="O294" s="240"/>
      <c r="P294" s="240"/>
      <c r="Q294" s="240"/>
      <c r="R294" s="240"/>
      <c r="S294" s="240"/>
      <c r="T294" s="241"/>
      <c r="AT294" s="242" t="s">
        <v>139</v>
      </c>
      <c r="AU294" s="242" t="s">
        <v>86</v>
      </c>
      <c r="AV294" s="12" t="s">
        <v>86</v>
      </c>
      <c r="AW294" s="12" t="s">
        <v>32</v>
      </c>
      <c r="AX294" s="12" t="s">
        <v>84</v>
      </c>
      <c r="AY294" s="242" t="s">
        <v>130</v>
      </c>
    </row>
    <row r="295" s="1" customFormat="1" ht="24" customHeight="1">
      <c r="B295" s="37"/>
      <c r="C295" s="218" t="s">
        <v>489</v>
      </c>
      <c r="D295" s="218" t="s">
        <v>132</v>
      </c>
      <c r="E295" s="219" t="s">
        <v>490</v>
      </c>
      <c r="F295" s="220" t="s">
        <v>491</v>
      </c>
      <c r="G295" s="221" t="s">
        <v>176</v>
      </c>
      <c r="H295" s="222">
        <v>67.031999999999996</v>
      </c>
      <c r="I295" s="223"/>
      <c r="J295" s="224">
        <f>ROUND(I295*H295,2)</f>
        <v>0</v>
      </c>
      <c r="K295" s="220" t="s">
        <v>136</v>
      </c>
      <c r="L295" s="42"/>
      <c r="M295" s="225" t="s">
        <v>1</v>
      </c>
      <c r="N295" s="226" t="s">
        <v>41</v>
      </c>
      <c r="O295" s="85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AR295" s="229" t="s">
        <v>137</v>
      </c>
      <c r="AT295" s="229" t="s">
        <v>132</v>
      </c>
      <c r="AU295" s="229" t="s">
        <v>86</v>
      </c>
      <c r="AY295" s="16" t="s">
        <v>130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6" t="s">
        <v>84</v>
      </c>
      <c r="BK295" s="230">
        <f>ROUND(I295*H295,2)</f>
        <v>0</v>
      </c>
      <c r="BL295" s="16" t="s">
        <v>137</v>
      </c>
      <c r="BM295" s="229" t="s">
        <v>492</v>
      </c>
    </row>
    <row r="296" s="12" customFormat="1">
      <c r="B296" s="231"/>
      <c r="C296" s="232"/>
      <c r="D296" s="233" t="s">
        <v>139</v>
      </c>
      <c r="E296" s="234" t="s">
        <v>1</v>
      </c>
      <c r="F296" s="235" t="s">
        <v>493</v>
      </c>
      <c r="G296" s="232"/>
      <c r="H296" s="236">
        <v>67.031999999999996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AT296" s="242" t="s">
        <v>139</v>
      </c>
      <c r="AU296" s="242" t="s">
        <v>86</v>
      </c>
      <c r="AV296" s="12" t="s">
        <v>86</v>
      </c>
      <c r="AW296" s="12" t="s">
        <v>32</v>
      </c>
      <c r="AX296" s="12" t="s">
        <v>84</v>
      </c>
      <c r="AY296" s="242" t="s">
        <v>130</v>
      </c>
    </row>
    <row r="297" s="1" customFormat="1" ht="24" customHeight="1">
      <c r="B297" s="37"/>
      <c r="C297" s="218" t="s">
        <v>494</v>
      </c>
      <c r="D297" s="218" t="s">
        <v>132</v>
      </c>
      <c r="E297" s="219" t="s">
        <v>495</v>
      </c>
      <c r="F297" s="220" t="s">
        <v>496</v>
      </c>
      <c r="G297" s="221" t="s">
        <v>176</v>
      </c>
      <c r="H297" s="222">
        <v>66.727999999999994</v>
      </c>
      <c r="I297" s="223"/>
      <c r="J297" s="224">
        <f>ROUND(I297*H297,2)</f>
        <v>0</v>
      </c>
      <c r="K297" s="220" t="s">
        <v>136</v>
      </c>
      <c r="L297" s="42"/>
      <c r="M297" s="225" t="s">
        <v>1</v>
      </c>
      <c r="N297" s="226" t="s">
        <v>41</v>
      </c>
      <c r="O297" s="85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AR297" s="229" t="s">
        <v>137</v>
      </c>
      <c r="AT297" s="229" t="s">
        <v>132</v>
      </c>
      <c r="AU297" s="229" t="s">
        <v>86</v>
      </c>
      <c r="AY297" s="16" t="s">
        <v>130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6" t="s">
        <v>84</v>
      </c>
      <c r="BK297" s="230">
        <f>ROUND(I297*H297,2)</f>
        <v>0</v>
      </c>
      <c r="BL297" s="16" t="s">
        <v>137</v>
      </c>
      <c r="BM297" s="229" t="s">
        <v>497</v>
      </c>
    </row>
    <row r="298" s="12" customFormat="1">
      <c r="B298" s="231"/>
      <c r="C298" s="232"/>
      <c r="D298" s="233" t="s">
        <v>139</v>
      </c>
      <c r="E298" s="234" t="s">
        <v>1</v>
      </c>
      <c r="F298" s="235" t="s">
        <v>498</v>
      </c>
      <c r="G298" s="232"/>
      <c r="H298" s="236">
        <v>66.727999999999994</v>
      </c>
      <c r="I298" s="237"/>
      <c r="J298" s="232"/>
      <c r="K298" s="232"/>
      <c r="L298" s="238"/>
      <c r="M298" s="239"/>
      <c r="N298" s="240"/>
      <c r="O298" s="240"/>
      <c r="P298" s="240"/>
      <c r="Q298" s="240"/>
      <c r="R298" s="240"/>
      <c r="S298" s="240"/>
      <c r="T298" s="241"/>
      <c r="AT298" s="242" t="s">
        <v>139</v>
      </c>
      <c r="AU298" s="242" t="s">
        <v>86</v>
      </c>
      <c r="AV298" s="12" t="s">
        <v>86</v>
      </c>
      <c r="AW298" s="12" t="s">
        <v>32</v>
      </c>
      <c r="AX298" s="12" t="s">
        <v>84</v>
      </c>
      <c r="AY298" s="242" t="s">
        <v>130</v>
      </c>
    </row>
    <row r="299" s="1" customFormat="1" ht="24" customHeight="1">
      <c r="B299" s="37"/>
      <c r="C299" s="218" t="s">
        <v>499</v>
      </c>
      <c r="D299" s="218" t="s">
        <v>132</v>
      </c>
      <c r="E299" s="219" t="s">
        <v>500</v>
      </c>
      <c r="F299" s="220" t="s">
        <v>501</v>
      </c>
      <c r="G299" s="221" t="s">
        <v>176</v>
      </c>
      <c r="H299" s="222">
        <v>4.0999999999999996</v>
      </c>
      <c r="I299" s="223"/>
      <c r="J299" s="224">
        <f>ROUND(I299*H299,2)</f>
        <v>0</v>
      </c>
      <c r="K299" s="220" t="s">
        <v>136</v>
      </c>
      <c r="L299" s="42"/>
      <c r="M299" s="225" t="s">
        <v>1</v>
      </c>
      <c r="N299" s="226" t="s">
        <v>41</v>
      </c>
      <c r="O299" s="85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AR299" s="229" t="s">
        <v>137</v>
      </c>
      <c r="AT299" s="229" t="s">
        <v>132</v>
      </c>
      <c r="AU299" s="229" t="s">
        <v>86</v>
      </c>
      <c r="AY299" s="16" t="s">
        <v>130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6" t="s">
        <v>84</v>
      </c>
      <c r="BK299" s="230">
        <f>ROUND(I299*H299,2)</f>
        <v>0</v>
      </c>
      <c r="BL299" s="16" t="s">
        <v>137</v>
      </c>
      <c r="BM299" s="229" t="s">
        <v>502</v>
      </c>
    </row>
    <row r="300" s="12" customFormat="1">
      <c r="B300" s="231"/>
      <c r="C300" s="232"/>
      <c r="D300" s="233" t="s">
        <v>139</v>
      </c>
      <c r="E300" s="234" t="s">
        <v>1</v>
      </c>
      <c r="F300" s="235" t="s">
        <v>503</v>
      </c>
      <c r="G300" s="232"/>
      <c r="H300" s="236">
        <v>4.0999999999999996</v>
      </c>
      <c r="I300" s="237"/>
      <c r="J300" s="232"/>
      <c r="K300" s="232"/>
      <c r="L300" s="238"/>
      <c r="M300" s="239"/>
      <c r="N300" s="240"/>
      <c r="O300" s="240"/>
      <c r="P300" s="240"/>
      <c r="Q300" s="240"/>
      <c r="R300" s="240"/>
      <c r="S300" s="240"/>
      <c r="T300" s="241"/>
      <c r="AT300" s="242" t="s">
        <v>139</v>
      </c>
      <c r="AU300" s="242" t="s">
        <v>86</v>
      </c>
      <c r="AV300" s="12" t="s">
        <v>86</v>
      </c>
      <c r="AW300" s="12" t="s">
        <v>32</v>
      </c>
      <c r="AX300" s="12" t="s">
        <v>84</v>
      </c>
      <c r="AY300" s="242" t="s">
        <v>130</v>
      </c>
    </row>
    <row r="301" s="1" customFormat="1" ht="24" customHeight="1">
      <c r="B301" s="37"/>
      <c r="C301" s="218" t="s">
        <v>504</v>
      </c>
      <c r="D301" s="218" t="s">
        <v>132</v>
      </c>
      <c r="E301" s="219" t="s">
        <v>505</v>
      </c>
      <c r="F301" s="220" t="s">
        <v>506</v>
      </c>
      <c r="G301" s="221" t="s">
        <v>176</v>
      </c>
      <c r="H301" s="222">
        <v>41.685000000000002</v>
      </c>
      <c r="I301" s="223"/>
      <c r="J301" s="224">
        <f>ROUND(I301*H301,2)</f>
        <v>0</v>
      </c>
      <c r="K301" s="220" t="s">
        <v>136</v>
      </c>
      <c r="L301" s="42"/>
      <c r="M301" s="225" t="s">
        <v>1</v>
      </c>
      <c r="N301" s="226" t="s">
        <v>41</v>
      </c>
      <c r="O301" s="85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AR301" s="229" t="s">
        <v>137</v>
      </c>
      <c r="AT301" s="229" t="s">
        <v>132</v>
      </c>
      <c r="AU301" s="229" t="s">
        <v>86</v>
      </c>
      <c r="AY301" s="16" t="s">
        <v>130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6" t="s">
        <v>84</v>
      </c>
      <c r="BK301" s="230">
        <f>ROUND(I301*H301,2)</f>
        <v>0</v>
      </c>
      <c r="BL301" s="16" t="s">
        <v>137</v>
      </c>
      <c r="BM301" s="229" t="s">
        <v>507</v>
      </c>
    </row>
    <row r="302" s="12" customFormat="1">
      <c r="B302" s="231"/>
      <c r="C302" s="232"/>
      <c r="D302" s="233" t="s">
        <v>139</v>
      </c>
      <c r="E302" s="234" t="s">
        <v>1</v>
      </c>
      <c r="F302" s="235" t="s">
        <v>508</v>
      </c>
      <c r="G302" s="232"/>
      <c r="H302" s="236">
        <v>41.685000000000002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AT302" s="242" t="s">
        <v>139</v>
      </c>
      <c r="AU302" s="242" t="s">
        <v>86</v>
      </c>
      <c r="AV302" s="12" t="s">
        <v>86</v>
      </c>
      <c r="AW302" s="12" t="s">
        <v>32</v>
      </c>
      <c r="AX302" s="12" t="s">
        <v>84</v>
      </c>
      <c r="AY302" s="242" t="s">
        <v>130</v>
      </c>
    </row>
    <row r="303" s="1" customFormat="1" ht="36" customHeight="1">
      <c r="B303" s="37"/>
      <c r="C303" s="218" t="s">
        <v>509</v>
      </c>
      <c r="D303" s="218" t="s">
        <v>132</v>
      </c>
      <c r="E303" s="219" t="s">
        <v>510</v>
      </c>
      <c r="F303" s="220" t="s">
        <v>511</v>
      </c>
      <c r="G303" s="221" t="s">
        <v>176</v>
      </c>
      <c r="H303" s="222">
        <v>18.288</v>
      </c>
      <c r="I303" s="223"/>
      <c r="J303" s="224">
        <f>ROUND(I303*H303,2)</f>
        <v>0</v>
      </c>
      <c r="K303" s="220" t="s">
        <v>136</v>
      </c>
      <c r="L303" s="42"/>
      <c r="M303" s="225" t="s">
        <v>1</v>
      </c>
      <c r="N303" s="226" t="s">
        <v>41</v>
      </c>
      <c r="O303" s="85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AR303" s="229" t="s">
        <v>137</v>
      </c>
      <c r="AT303" s="229" t="s">
        <v>132</v>
      </c>
      <c r="AU303" s="229" t="s">
        <v>86</v>
      </c>
      <c r="AY303" s="16" t="s">
        <v>130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6" t="s">
        <v>84</v>
      </c>
      <c r="BK303" s="230">
        <f>ROUND(I303*H303,2)</f>
        <v>0</v>
      </c>
      <c r="BL303" s="16" t="s">
        <v>137</v>
      </c>
      <c r="BM303" s="229" t="s">
        <v>512</v>
      </c>
    </row>
    <row r="304" s="12" customFormat="1">
      <c r="B304" s="231"/>
      <c r="C304" s="232"/>
      <c r="D304" s="233" t="s">
        <v>139</v>
      </c>
      <c r="E304" s="234" t="s">
        <v>1</v>
      </c>
      <c r="F304" s="235" t="s">
        <v>513</v>
      </c>
      <c r="G304" s="232"/>
      <c r="H304" s="236">
        <v>18.288</v>
      </c>
      <c r="I304" s="237"/>
      <c r="J304" s="232"/>
      <c r="K304" s="232"/>
      <c r="L304" s="238"/>
      <c r="M304" s="239"/>
      <c r="N304" s="240"/>
      <c r="O304" s="240"/>
      <c r="P304" s="240"/>
      <c r="Q304" s="240"/>
      <c r="R304" s="240"/>
      <c r="S304" s="240"/>
      <c r="T304" s="241"/>
      <c r="AT304" s="242" t="s">
        <v>139</v>
      </c>
      <c r="AU304" s="242" t="s">
        <v>86</v>
      </c>
      <c r="AV304" s="12" t="s">
        <v>86</v>
      </c>
      <c r="AW304" s="12" t="s">
        <v>32</v>
      </c>
      <c r="AX304" s="12" t="s">
        <v>84</v>
      </c>
      <c r="AY304" s="242" t="s">
        <v>130</v>
      </c>
    </row>
    <row r="305" s="1" customFormat="1" ht="24" customHeight="1">
      <c r="B305" s="37"/>
      <c r="C305" s="218" t="s">
        <v>514</v>
      </c>
      <c r="D305" s="218" t="s">
        <v>132</v>
      </c>
      <c r="E305" s="219" t="s">
        <v>515</v>
      </c>
      <c r="F305" s="220" t="s">
        <v>516</v>
      </c>
      <c r="G305" s="221" t="s">
        <v>176</v>
      </c>
      <c r="H305" s="222">
        <v>7.4480000000000004</v>
      </c>
      <c r="I305" s="223"/>
      <c r="J305" s="224">
        <f>ROUND(I305*H305,2)</f>
        <v>0</v>
      </c>
      <c r="K305" s="220" t="s">
        <v>136</v>
      </c>
      <c r="L305" s="42"/>
      <c r="M305" s="225" t="s">
        <v>1</v>
      </c>
      <c r="N305" s="226" t="s">
        <v>41</v>
      </c>
      <c r="O305" s="85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AR305" s="229" t="s">
        <v>137</v>
      </c>
      <c r="AT305" s="229" t="s">
        <v>132</v>
      </c>
      <c r="AU305" s="229" t="s">
        <v>86</v>
      </c>
      <c r="AY305" s="16" t="s">
        <v>130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6" t="s">
        <v>84</v>
      </c>
      <c r="BK305" s="230">
        <f>ROUND(I305*H305,2)</f>
        <v>0</v>
      </c>
      <c r="BL305" s="16" t="s">
        <v>137</v>
      </c>
      <c r="BM305" s="229" t="s">
        <v>517</v>
      </c>
    </row>
    <row r="306" s="12" customFormat="1">
      <c r="B306" s="231"/>
      <c r="C306" s="232"/>
      <c r="D306" s="233" t="s">
        <v>139</v>
      </c>
      <c r="E306" s="234" t="s">
        <v>1</v>
      </c>
      <c r="F306" s="235" t="s">
        <v>518</v>
      </c>
      <c r="G306" s="232"/>
      <c r="H306" s="236">
        <v>7.4480000000000004</v>
      </c>
      <c r="I306" s="237"/>
      <c r="J306" s="232"/>
      <c r="K306" s="232"/>
      <c r="L306" s="238"/>
      <c r="M306" s="239"/>
      <c r="N306" s="240"/>
      <c r="O306" s="240"/>
      <c r="P306" s="240"/>
      <c r="Q306" s="240"/>
      <c r="R306" s="240"/>
      <c r="S306" s="240"/>
      <c r="T306" s="241"/>
      <c r="AT306" s="242" t="s">
        <v>139</v>
      </c>
      <c r="AU306" s="242" t="s">
        <v>86</v>
      </c>
      <c r="AV306" s="12" t="s">
        <v>86</v>
      </c>
      <c r="AW306" s="12" t="s">
        <v>32</v>
      </c>
      <c r="AX306" s="12" t="s">
        <v>84</v>
      </c>
      <c r="AY306" s="242" t="s">
        <v>130</v>
      </c>
    </row>
    <row r="307" s="1" customFormat="1" ht="24" customHeight="1">
      <c r="B307" s="37"/>
      <c r="C307" s="218" t="s">
        <v>519</v>
      </c>
      <c r="D307" s="218" t="s">
        <v>132</v>
      </c>
      <c r="E307" s="219" t="s">
        <v>520</v>
      </c>
      <c r="F307" s="220" t="s">
        <v>521</v>
      </c>
      <c r="G307" s="221" t="s">
        <v>176</v>
      </c>
      <c r="H307" s="222">
        <v>59.280000000000001</v>
      </c>
      <c r="I307" s="223"/>
      <c r="J307" s="224">
        <f>ROUND(I307*H307,2)</f>
        <v>0</v>
      </c>
      <c r="K307" s="220" t="s">
        <v>136</v>
      </c>
      <c r="L307" s="42"/>
      <c r="M307" s="225" t="s">
        <v>1</v>
      </c>
      <c r="N307" s="226" t="s">
        <v>41</v>
      </c>
      <c r="O307" s="85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AR307" s="229" t="s">
        <v>137</v>
      </c>
      <c r="AT307" s="229" t="s">
        <v>132</v>
      </c>
      <c r="AU307" s="229" t="s">
        <v>86</v>
      </c>
      <c r="AY307" s="16" t="s">
        <v>130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6" t="s">
        <v>84</v>
      </c>
      <c r="BK307" s="230">
        <f>ROUND(I307*H307,2)</f>
        <v>0</v>
      </c>
      <c r="BL307" s="16" t="s">
        <v>137</v>
      </c>
      <c r="BM307" s="229" t="s">
        <v>522</v>
      </c>
    </row>
    <row r="308" s="12" customFormat="1">
      <c r="B308" s="231"/>
      <c r="C308" s="232"/>
      <c r="D308" s="233" t="s">
        <v>139</v>
      </c>
      <c r="E308" s="234" t="s">
        <v>1</v>
      </c>
      <c r="F308" s="235" t="s">
        <v>523</v>
      </c>
      <c r="G308" s="232"/>
      <c r="H308" s="236">
        <v>59.280000000000001</v>
      </c>
      <c r="I308" s="237"/>
      <c r="J308" s="232"/>
      <c r="K308" s="232"/>
      <c r="L308" s="238"/>
      <c r="M308" s="239"/>
      <c r="N308" s="240"/>
      <c r="O308" s="240"/>
      <c r="P308" s="240"/>
      <c r="Q308" s="240"/>
      <c r="R308" s="240"/>
      <c r="S308" s="240"/>
      <c r="T308" s="241"/>
      <c r="AT308" s="242" t="s">
        <v>139</v>
      </c>
      <c r="AU308" s="242" t="s">
        <v>86</v>
      </c>
      <c r="AV308" s="12" t="s">
        <v>86</v>
      </c>
      <c r="AW308" s="12" t="s">
        <v>32</v>
      </c>
      <c r="AX308" s="12" t="s">
        <v>84</v>
      </c>
      <c r="AY308" s="242" t="s">
        <v>130</v>
      </c>
    </row>
    <row r="309" s="1" customFormat="1" ht="24" customHeight="1">
      <c r="B309" s="37"/>
      <c r="C309" s="218" t="s">
        <v>524</v>
      </c>
      <c r="D309" s="218" t="s">
        <v>132</v>
      </c>
      <c r="E309" s="219" t="s">
        <v>525</v>
      </c>
      <c r="F309" s="220" t="s">
        <v>526</v>
      </c>
      <c r="G309" s="221" t="s">
        <v>176</v>
      </c>
      <c r="H309" s="222">
        <v>120.589</v>
      </c>
      <c r="I309" s="223"/>
      <c r="J309" s="224">
        <f>ROUND(I309*H309,2)</f>
        <v>0</v>
      </c>
      <c r="K309" s="220" t="s">
        <v>136</v>
      </c>
      <c r="L309" s="42"/>
      <c r="M309" s="225" t="s">
        <v>1</v>
      </c>
      <c r="N309" s="226" t="s">
        <v>41</v>
      </c>
      <c r="O309" s="85"/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AR309" s="229" t="s">
        <v>137</v>
      </c>
      <c r="AT309" s="229" t="s">
        <v>132</v>
      </c>
      <c r="AU309" s="229" t="s">
        <v>86</v>
      </c>
      <c r="AY309" s="16" t="s">
        <v>130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6" t="s">
        <v>84</v>
      </c>
      <c r="BK309" s="230">
        <f>ROUND(I309*H309,2)</f>
        <v>0</v>
      </c>
      <c r="BL309" s="16" t="s">
        <v>137</v>
      </c>
      <c r="BM309" s="229" t="s">
        <v>527</v>
      </c>
    </row>
    <row r="310" s="12" customFormat="1">
      <c r="B310" s="231"/>
      <c r="C310" s="232"/>
      <c r="D310" s="233" t="s">
        <v>139</v>
      </c>
      <c r="E310" s="234" t="s">
        <v>1</v>
      </c>
      <c r="F310" s="235" t="s">
        <v>528</v>
      </c>
      <c r="G310" s="232"/>
      <c r="H310" s="236">
        <v>120.589</v>
      </c>
      <c r="I310" s="237"/>
      <c r="J310" s="232"/>
      <c r="K310" s="232"/>
      <c r="L310" s="238"/>
      <c r="M310" s="239"/>
      <c r="N310" s="240"/>
      <c r="O310" s="240"/>
      <c r="P310" s="240"/>
      <c r="Q310" s="240"/>
      <c r="R310" s="240"/>
      <c r="S310" s="240"/>
      <c r="T310" s="241"/>
      <c r="AT310" s="242" t="s">
        <v>139</v>
      </c>
      <c r="AU310" s="242" t="s">
        <v>86</v>
      </c>
      <c r="AV310" s="12" t="s">
        <v>86</v>
      </c>
      <c r="AW310" s="12" t="s">
        <v>32</v>
      </c>
      <c r="AX310" s="12" t="s">
        <v>84</v>
      </c>
      <c r="AY310" s="242" t="s">
        <v>130</v>
      </c>
    </row>
    <row r="311" s="11" customFormat="1" ht="22.8" customHeight="1">
      <c r="B311" s="202"/>
      <c r="C311" s="203"/>
      <c r="D311" s="204" t="s">
        <v>75</v>
      </c>
      <c r="E311" s="216" t="s">
        <v>529</v>
      </c>
      <c r="F311" s="216" t="s">
        <v>530</v>
      </c>
      <c r="G311" s="203"/>
      <c r="H311" s="203"/>
      <c r="I311" s="206"/>
      <c r="J311" s="217">
        <f>BK311</f>
        <v>0</v>
      </c>
      <c r="K311" s="203"/>
      <c r="L311" s="208"/>
      <c r="M311" s="209"/>
      <c r="N311" s="210"/>
      <c r="O311" s="210"/>
      <c r="P311" s="211">
        <f>P312</f>
        <v>0</v>
      </c>
      <c r="Q311" s="210"/>
      <c r="R311" s="211">
        <f>R312</f>
        <v>0</v>
      </c>
      <c r="S311" s="210"/>
      <c r="T311" s="212">
        <f>T312</f>
        <v>0</v>
      </c>
      <c r="AR311" s="213" t="s">
        <v>84</v>
      </c>
      <c r="AT311" s="214" t="s">
        <v>75</v>
      </c>
      <c r="AU311" s="214" t="s">
        <v>84</v>
      </c>
      <c r="AY311" s="213" t="s">
        <v>130</v>
      </c>
      <c r="BK311" s="215">
        <f>BK312</f>
        <v>0</v>
      </c>
    </row>
    <row r="312" s="1" customFormat="1" ht="16.5" customHeight="1">
      <c r="B312" s="37"/>
      <c r="C312" s="218" t="s">
        <v>531</v>
      </c>
      <c r="D312" s="218" t="s">
        <v>132</v>
      </c>
      <c r="E312" s="219" t="s">
        <v>532</v>
      </c>
      <c r="F312" s="220" t="s">
        <v>533</v>
      </c>
      <c r="G312" s="221" t="s">
        <v>176</v>
      </c>
      <c r="H312" s="222">
        <v>791.28999999999996</v>
      </c>
      <c r="I312" s="223"/>
      <c r="J312" s="224">
        <f>ROUND(I312*H312,2)</f>
        <v>0</v>
      </c>
      <c r="K312" s="220" t="s">
        <v>136</v>
      </c>
      <c r="L312" s="42"/>
      <c r="M312" s="225" t="s">
        <v>1</v>
      </c>
      <c r="N312" s="226" t="s">
        <v>41</v>
      </c>
      <c r="O312" s="85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AR312" s="229" t="s">
        <v>137</v>
      </c>
      <c r="AT312" s="229" t="s">
        <v>132</v>
      </c>
      <c r="AU312" s="229" t="s">
        <v>86</v>
      </c>
      <c r="AY312" s="16" t="s">
        <v>130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6" t="s">
        <v>84</v>
      </c>
      <c r="BK312" s="230">
        <f>ROUND(I312*H312,2)</f>
        <v>0</v>
      </c>
      <c r="BL312" s="16" t="s">
        <v>137</v>
      </c>
      <c r="BM312" s="229" t="s">
        <v>534</v>
      </c>
    </row>
    <row r="313" s="11" customFormat="1" ht="25.92" customHeight="1">
      <c r="B313" s="202"/>
      <c r="C313" s="203"/>
      <c r="D313" s="204" t="s">
        <v>75</v>
      </c>
      <c r="E313" s="205" t="s">
        <v>535</v>
      </c>
      <c r="F313" s="205" t="s">
        <v>536</v>
      </c>
      <c r="G313" s="203"/>
      <c r="H313" s="203"/>
      <c r="I313" s="206"/>
      <c r="J313" s="207">
        <f>BK313</f>
        <v>0</v>
      </c>
      <c r="K313" s="203"/>
      <c r="L313" s="208"/>
      <c r="M313" s="209"/>
      <c r="N313" s="210"/>
      <c r="O313" s="210"/>
      <c r="P313" s="211">
        <f>P314+P340+P345</f>
        <v>0</v>
      </c>
      <c r="Q313" s="210"/>
      <c r="R313" s="211">
        <f>R314+R340+R345</f>
        <v>1.1473742000000002</v>
      </c>
      <c r="S313" s="210"/>
      <c r="T313" s="212">
        <f>T314+T340+T345</f>
        <v>0</v>
      </c>
      <c r="AR313" s="213" t="s">
        <v>86</v>
      </c>
      <c r="AT313" s="214" t="s">
        <v>75</v>
      </c>
      <c r="AU313" s="214" t="s">
        <v>76</v>
      </c>
      <c r="AY313" s="213" t="s">
        <v>130</v>
      </c>
      <c r="BK313" s="215">
        <f>BK314+BK340+BK345</f>
        <v>0</v>
      </c>
    </row>
    <row r="314" s="11" customFormat="1" ht="22.8" customHeight="1">
      <c r="B314" s="202"/>
      <c r="C314" s="203"/>
      <c r="D314" s="204" t="s">
        <v>75</v>
      </c>
      <c r="E314" s="216" t="s">
        <v>537</v>
      </c>
      <c r="F314" s="216" t="s">
        <v>538</v>
      </c>
      <c r="G314" s="203"/>
      <c r="H314" s="203"/>
      <c r="I314" s="206"/>
      <c r="J314" s="217">
        <f>BK314</f>
        <v>0</v>
      </c>
      <c r="K314" s="203"/>
      <c r="L314" s="208"/>
      <c r="M314" s="209"/>
      <c r="N314" s="210"/>
      <c r="O314" s="210"/>
      <c r="P314" s="211">
        <f>SUM(P315:P339)</f>
        <v>0</v>
      </c>
      <c r="Q314" s="210"/>
      <c r="R314" s="211">
        <f>SUM(R315:R339)</f>
        <v>0.89281420000000011</v>
      </c>
      <c r="S314" s="210"/>
      <c r="T314" s="212">
        <f>SUM(T315:T339)</f>
        <v>0</v>
      </c>
      <c r="AR314" s="213" t="s">
        <v>86</v>
      </c>
      <c r="AT314" s="214" t="s">
        <v>75</v>
      </c>
      <c r="AU314" s="214" t="s">
        <v>84</v>
      </c>
      <c r="AY314" s="213" t="s">
        <v>130</v>
      </c>
      <c r="BK314" s="215">
        <f>SUM(BK315:BK339)</f>
        <v>0</v>
      </c>
    </row>
    <row r="315" s="1" customFormat="1" ht="24" customHeight="1">
      <c r="B315" s="37"/>
      <c r="C315" s="218" t="s">
        <v>539</v>
      </c>
      <c r="D315" s="218" t="s">
        <v>132</v>
      </c>
      <c r="E315" s="219" t="s">
        <v>540</v>
      </c>
      <c r="F315" s="220" t="s">
        <v>541</v>
      </c>
      <c r="G315" s="221" t="s">
        <v>135</v>
      </c>
      <c r="H315" s="222">
        <v>176.53800000000001</v>
      </c>
      <c r="I315" s="223"/>
      <c r="J315" s="224">
        <f>ROUND(I315*H315,2)</f>
        <v>0</v>
      </c>
      <c r="K315" s="220" t="s">
        <v>136</v>
      </c>
      <c r="L315" s="42"/>
      <c r="M315" s="225" t="s">
        <v>1</v>
      </c>
      <c r="N315" s="226" t="s">
        <v>41</v>
      </c>
      <c r="O315" s="85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AR315" s="229" t="s">
        <v>219</v>
      </c>
      <c r="AT315" s="229" t="s">
        <v>132</v>
      </c>
      <c r="AU315" s="229" t="s">
        <v>86</v>
      </c>
      <c r="AY315" s="16" t="s">
        <v>130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6" t="s">
        <v>84</v>
      </c>
      <c r="BK315" s="230">
        <f>ROUND(I315*H315,2)</f>
        <v>0</v>
      </c>
      <c r="BL315" s="16" t="s">
        <v>219</v>
      </c>
      <c r="BM315" s="229" t="s">
        <v>542</v>
      </c>
    </row>
    <row r="316" s="12" customFormat="1">
      <c r="B316" s="231"/>
      <c r="C316" s="232"/>
      <c r="D316" s="233" t="s">
        <v>139</v>
      </c>
      <c r="E316" s="234" t="s">
        <v>1</v>
      </c>
      <c r="F316" s="235" t="s">
        <v>543</v>
      </c>
      <c r="G316" s="232"/>
      <c r="H316" s="236">
        <v>92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AT316" s="242" t="s">
        <v>139</v>
      </c>
      <c r="AU316" s="242" t="s">
        <v>86</v>
      </c>
      <c r="AV316" s="12" t="s">
        <v>86</v>
      </c>
      <c r="AW316" s="12" t="s">
        <v>32</v>
      </c>
      <c r="AX316" s="12" t="s">
        <v>76</v>
      </c>
      <c r="AY316" s="242" t="s">
        <v>130</v>
      </c>
    </row>
    <row r="317" s="12" customFormat="1">
      <c r="B317" s="231"/>
      <c r="C317" s="232"/>
      <c r="D317" s="233" t="s">
        <v>139</v>
      </c>
      <c r="E317" s="234" t="s">
        <v>1</v>
      </c>
      <c r="F317" s="235" t="s">
        <v>544</v>
      </c>
      <c r="G317" s="232"/>
      <c r="H317" s="236">
        <v>84.537999999999997</v>
      </c>
      <c r="I317" s="237"/>
      <c r="J317" s="232"/>
      <c r="K317" s="232"/>
      <c r="L317" s="238"/>
      <c r="M317" s="239"/>
      <c r="N317" s="240"/>
      <c r="O317" s="240"/>
      <c r="P317" s="240"/>
      <c r="Q317" s="240"/>
      <c r="R317" s="240"/>
      <c r="S317" s="240"/>
      <c r="T317" s="241"/>
      <c r="AT317" s="242" t="s">
        <v>139</v>
      </c>
      <c r="AU317" s="242" t="s">
        <v>86</v>
      </c>
      <c r="AV317" s="12" t="s">
        <v>86</v>
      </c>
      <c r="AW317" s="12" t="s">
        <v>32</v>
      </c>
      <c r="AX317" s="12" t="s">
        <v>76</v>
      </c>
      <c r="AY317" s="242" t="s">
        <v>130</v>
      </c>
    </row>
    <row r="318" s="13" customFormat="1">
      <c r="B318" s="243"/>
      <c r="C318" s="244"/>
      <c r="D318" s="233" t="s">
        <v>139</v>
      </c>
      <c r="E318" s="245" t="s">
        <v>1</v>
      </c>
      <c r="F318" s="246" t="s">
        <v>153</v>
      </c>
      <c r="G318" s="244"/>
      <c r="H318" s="247">
        <v>176.53800000000001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AT318" s="253" t="s">
        <v>139</v>
      </c>
      <c r="AU318" s="253" t="s">
        <v>86</v>
      </c>
      <c r="AV318" s="13" t="s">
        <v>137</v>
      </c>
      <c r="AW318" s="13" t="s">
        <v>32</v>
      </c>
      <c r="AX318" s="13" t="s">
        <v>84</v>
      </c>
      <c r="AY318" s="253" t="s">
        <v>130</v>
      </c>
    </row>
    <row r="319" s="1" customFormat="1" ht="24" customHeight="1">
      <c r="B319" s="37"/>
      <c r="C319" s="218" t="s">
        <v>545</v>
      </c>
      <c r="D319" s="218" t="s">
        <v>132</v>
      </c>
      <c r="E319" s="219" t="s">
        <v>546</v>
      </c>
      <c r="F319" s="220" t="s">
        <v>547</v>
      </c>
      <c r="G319" s="221" t="s">
        <v>135</v>
      </c>
      <c r="H319" s="222">
        <v>207.375</v>
      </c>
      <c r="I319" s="223"/>
      <c r="J319" s="224">
        <f>ROUND(I319*H319,2)</f>
        <v>0</v>
      </c>
      <c r="K319" s="220" t="s">
        <v>136</v>
      </c>
      <c r="L319" s="42"/>
      <c r="M319" s="225" t="s">
        <v>1</v>
      </c>
      <c r="N319" s="226" t="s">
        <v>41</v>
      </c>
      <c r="O319" s="85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AR319" s="229" t="s">
        <v>219</v>
      </c>
      <c r="AT319" s="229" t="s">
        <v>132</v>
      </c>
      <c r="AU319" s="229" t="s">
        <v>86</v>
      </c>
      <c r="AY319" s="16" t="s">
        <v>130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6" t="s">
        <v>84</v>
      </c>
      <c r="BK319" s="230">
        <f>ROUND(I319*H319,2)</f>
        <v>0</v>
      </c>
      <c r="BL319" s="16" t="s">
        <v>219</v>
      </c>
      <c r="BM319" s="229" t="s">
        <v>548</v>
      </c>
    </row>
    <row r="320" s="12" customFormat="1">
      <c r="B320" s="231"/>
      <c r="C320" s="232"/>
      <c r="D320" s="233" t="s">
        <v>139</v>
      </c>
      <c r="E320" s="234" t="s">
        <v>1</v>
      </c>
      <c r="F320" s="235" t="s">
        <v>549</v>
      </c>
      <c r="G320" s="232"/>
      <c r="H320" s="236">
        <v>207.375</v>
      </c>
      <c r="I320" s="237"/>
      <c r="J320" s="232"/>
      <c r="K320" s="232"/>
      <c r="L320" s="238"/>
      <c r="M320" s="239"/>
      <c r="N320" s="240"/>
      <c r="O320" s="240"/>
      <c r="P320" s="240"/>
      <c r="Q320" s="240"/>
      <c r="R320" s="240"/>
      <c r="S320" s="240"/>
      <c r="T320" s="241"/>
      <c r="AT320" s="242" t="s">
        <v>139</v>
      </c>
      <c r="AU320" s="242" t="s">
        <v>86</v>
      </c>
      <c r="AV320" s="12" t="s">
        <v>86</v>
      </c>
      <c r="AW320" s="12" t="s">
        <v>32</v>
      </c>
      <c r="AX320" s="12" t="s">
        <v>84</v>
      </c>
      <c r="AY320" s="242" t="s">
        <v>130</v>
      </c>
    </row>
    <row r="321" s="1" customFormat="1" ht="16.5" customHeight="1">
      <c r="B321" s="37"/>
      <c r="C321" s="254" t="s">
        <v>550</v>
      </c>
      <c r="D321" s="254" t="s">
        <v>173</v>
      </c>
      <c r="E321" s="255" t="s">
        <v>551</v>
      </c>
      <c r="F321" s="256" t="s">
        <v>552</v>
      </c>
      <c r="G321" s="257" t="s">
        <v>176</v>
      </c>
      <c r="H321" s="258">
        <v>0.126</v>
      </c>
      <c r="I321" s="259"/>
      <c r="J321" s="260">
        <f>ROUND(I321*H321,2)</f>
        <v>0</v>
      </c>
      <c r="K321" s="256" t="s">
        <v>136</v>
      </c>
      <c r="L321" s="261"/>
      <c r="M321" s="262" t="s">
        <v>1</v>
      </c>
      <c r="N321" s="263" t="s">
        <v>41</v>
      </c>
      <c r="O321" s="85"/>
      <c r="P321" s="227">
        <f>O321*H321</f>
        <v>0</v>
      </c>
      <c r="Q321" s="227">
        <v>1</v>
      </c>
      <c r="R321" s="227">
        <f>Q321*H321</f>
        <v>0.126</v>
      </c>
      <c r="S321" s="227">
        <v>0</v>
      </c>
      <c r="T321" s="228">
        <f>S321*H321</f>
        <v>0</v>
      </c>
      <c r="AR321" s="229" t="s">
        <v>298</v>
      </c>
      <c r="AT321" s="229" t="s">
        <v>173</v>
      </c>
      <c r="AU321" s="229" t="s">
        <v>86</v>
      </c>
      <c r="AY321" s="16" t="s">
        <v>130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6" t="s">
        <v>84</v>
      </c>
      <c r="BK321" s="230">
        <f>ROUND(I321*H321,2)</f>
        <v>0</v>
      </c>
      <c r="BL321" s="16" t="s">
        <v>219</v>
      </c>
      <c r="BM321" s="229" t="s">
        <v>553</v>
      </c>
    </row>
    <row r="322" s="12" customFormat="1">
      <c r="B322" s="231"/>
      <c r="C322" s="232"/>
      <c r="D322" s="233" t="s">
        <v>139</v>
      </c>
      <c r="E322" s="234" t="s">
        <v>1</v>
      </c>
      <c r="F322" s="235" t="s">
        <v>554</v>
      </c>
      <c r="G322" s="232"/>
      <c r="H322" s="236">
        <v>0.126</v>
      </c>
      <c r="I322" s="237"/>
      <c r="J322" s="232"/>
      <c r="K322" s="232"/>
      <c r="L322" s="238"/>
      <c r="M322" s="239"/>
      <c r="N322" s="240"/>
      <c r="O322" s="240"/>
      <c r="P322" s="240"/>
      <c r="Q322" s="240"/>
      <c r="R322" s="240"/>
      <c r="S322" s="240"/>
      <c r="T322" s="241"/>
      <c r="AT322" s="242" t="s">
        <v>139</v>
      </c>
      <c r="AU322" s="242" t="s">
        <v>86</v>
      </c>
      <c r="AV322" s="12" t="s">
        <v>86</v>
      </c>
      <c r="AW322" s="12" t="s">
        <v>32</v>
      </c>
      <c r="AX322" s="12" t="s">
        <v>84</v>
      </c>
      <c r="AY322" s="242" t="s">
        <v>130</v>
      </c>
    </row>
    <row r="323" s="1" customFormat="1" ht="24" customHeight="1">
      <c r="B323" s="37"/>
      <c r="C323" s="218" t="s">
        <v>555</v>
      </c>
      <c r="D323" s="218" t="s">
        <v>132</v>
      </c>
      <c r="E323" s="219" t="s">
        <v>556</v>
      </c>
      <c r="F323" s="220" t="s">
        <v>557</v>
      </c>
      <c r="G323" s="221" t="s">
        <v>135</v>
      </c>
      <c r="H323" s="222">
        <v>176.53800000000001</v>
      </c>
      <c r="I323" s="223"/>
      <c r="J323" s="224">
        <f>ROUND(I323*H323,2)</f>
        <v>0</v>
      </c>
      <c r="K323" s="220" t="s">
        <v>136</v>
      </c>
      <c r="L323" s="42"/>
      <c r="M323" s="225" t="s">
        <v>1</v>
      </c>
      <c r="N323" s="226" t="s">
        <v>41</v>
      </c>
      <c r="O323" s="85"/>
      <c r="P323" s="227">
        <f>O323*H323</f>
        <v>0</v>
      </c>
      <c r="Q323" s="227">
        <v>0.00040000000000000002</v>
      </c>
      <c r="R323" s="227">
        <f>Q323*H323</f>
        <v>0.070615200000000003</v>
      </c>
      <c r="S323" s="227">
        <v>0</v>
      </c>
      <c r="T323" s="228">
        <f>S323*H323</f>
        <v>0</v>
      </c>
      <c r="AR323" s="229" t="s">
        <v>219</v>
      </c>
      <c r="AT323" s="229" t="s">
        <v>132</v>
      </c>
      <c r="AU323" s="229" t="s">
        <v>86</v>
      </c>
      <c r="AY323" s="16" t="s">
        <v>130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6" t="s">
        <v>84</v>
      </c>
      <c r="BK323" s="230">
        <f>ROUND(I323*H323,2)</f>
        <v>0</v>
      </c>
      <c r="BL323" s="16" t="s">
        <v>219</v>
      </c>
      <c r="BM323" s="229" t="s">
        <v>558</v>
      </c>
    </row>
    <row r="324" s="12" customFormat="1">
      <c r="B324" s="231"/>
      <c r="C324" s="232"/>
      <c r="D324" s="233" t="s">
        <v>139</v>
      </c>
      <c r="E324" s="234" t="s">
        <v>1</v>
      </c>
      <c r="F324" s="235" t="s">
        <v>559</v>
      </c>
      <c r="G324" s="232"/>
      <c r="H324" s="236">
        <v>176.53800000000001</v>
      </c>
      <c r="I324" s="237"/>
      <c r="J324" s="232"/>
      <c r="K324" s="232"/>
      <c r="L324" s="238"/>
      <c r="M324" s="239"/>
      <c r="N324" s="240"/>
      <c r="O324" s="240"/>
      <c r="P324" s="240"/>
      <c r="Q324" s="240"/>
      <c r="R324" s="240"/>
      <c r="S324" s="240"/>
      <c r="T324" s="241"/>
      <c r="AT324" s="242" t="s">
        <v>139</v>
      </c>
      <c r="AU324" s="242" t="s">
        <v>86</v>
      </c>
      <c r="AV324" s="12" t="s">
        <v>86</v>
      </c>
      <c r="AW324" s="12" t="s">
        <v>32</v>
      </c>
      <c r="AX324" s="12" t="s">
        <v>84</v>
      </c>
      <c r="AY324" s="242" t="s">
        <v>130</v>
      </c>
    </row>
    <row r="325" s="1" customFormat="1" ht="24" customHeight="1">
      <c r="B325" s="37"/>
      <c r="C325" s="218" t="s">
        <v>560</v>
      </c>
      <c r="D325" s="218" t="s">
        <v>132</v>
      </c>
      <c r="E325" s="219" t="s">
        <v>561</v>
      </c>
      <c r="F325" s="220" t="s">
        <v>562</v>
      </c>
      <c r="G325" s="221" t="s">
        <v>135</v>
      </c>
      <c r="H325" s="222">
        <v>207.375</v>
      </c>
      <c r="I325" s="223"/>
      <c r="J325" s="224">
        <f>ROUND(I325*H325,2)</f>
        <v>0</v>
      </c>
      <c r="K325" s="220" t="s">
        <v>136</v>
      </c>
      <c r="L325" s="42"/>
      <c r="M325" s="225" t="s">
        <v>1</v>
      </c>
      <c r="N325" s="226" t="s">
        <v>41</v>
      </c>
      <c r="O325" s="85"/>
      <c r="P325" s="227">
        <f>O325*H325</f>
        <v>0</v>
      </c>
      <c r="Q325" s="227">
        <v>0.00040000000000000002</v>
      </c>
      <c r="R325" s="227">
        <f>Q325*H325</f>
        <v>0.08295000000000001</v>
      </c>
      <c r="S325" s="227">
        <v>0</v>
      </c>
      <c r="T325" s="228">
        <f>S325*H325</f>
        <v>0</v>
      </c>
      <c r="AR325" s="229" t="s">
        <v>219</v>
      </c>
      <c r="AT325" s="229" t="s">
        <v>132</v>
      </c>
      <c r="AU325" s="229" t="s">
        <v>86</v>
      </c>
      <c r="AY325" s="16" t="s">
        <v>130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6" t="s">
        <v>84</v>
      </c>
      <c r="BK325" s="230">
        <f>ROUND(I325*H325,2)</f>
        <v>0</v>
      </c>
      <c r="BL325" s="16" t="s">
        <v>219</v>
      </c>
      <c r="BM325" s="229" t="s">
        <v>563</v>
      </c>
    </row>
    <row r="326" s="12" customFormat="1">
      <c r="B326" s="231"/>
      <c r="C326" s="232"/>
      <c r="D326" s="233" t="s">
        <v>139</v>
      </c>
      <c r="E326" s="234" t="s">
        <v>1</v>
      </c>
      <c r="F326" s="235" t="s">
        <v>564</v>
      </c>
      <c r="G326" s="232"/>
      <c r="H326" s="236">
        <v>207.375</v>
      </c>
      <c r="I326" s="237"/>
      <c r="J326" s="232"/>
      <c r="K326" s="232"/>
      <c r="L326" s="238"/>
      <c r="M326" s="239"/>
      <c r="N326" s="240"/>
      <c r="O326" s="240"/>
      <c r="P326" s="240"/>
      <c r="Q326" s="240"/>
      <c r="R326" s="240"/>
      <c r="S326" s="240"/>
      <c r="T326" s="241"/>
      <c r="AT326" s="242" t="s">
        <v>139</v>
      </c>
      <c r="AU326" s="242" t="s">
        <v>86</v>
      </c>
      <c r="AV326" s="12" t="s">
        <v>86</v>
      </c>
      <c r="AW326" s="12" t="s">
        <v>32</v>
      </c>
      <c r="AX326" s="12" t="s">
        <v>84</v>
      </c>
      <c r="AY326" s="242" t="s">
        <v>130</v>
      </c>
    </row>
    <row r="327" s="1" customFormat="1" ht="24" customHeight="1">
      <c r="B327" s="37"/>
      <c r="C327" s="218" t="s">
        <v>565</v>
      </c>
      <c r="D327" s="218" t="s">
        <v>132</v>
      </c>
      <c r="E327" s="219" t="s">
        <v>566</v>
      </c>
      <c r="F327" s="220" t="s">
        <v>567</v>
      </c>
      <c r="G327" s="221" t="s">
        <v>157</v>
      </c>
      <c r="H327" s="222">
        <v>196</v>
      </c>
      <c r="I327" s="223"/>
      <c r="J327" s="224">
        <f>ROUND(I327*H327,2)</f>
        <v>0</v>
      </c>
      <c r="K327" s="220" t="s">
        <v>136</v>
      </c>
      <c r="L327" s="42"/>
      <c r="M327" s="225" t="s">
        <v>1</v>
      </c>
      <c r="N327" s="226" t="s">
        <v>41</v>
      </c>
      <c r="O327" s="85"/>
      <c r="P327" s="227">
        <f>O327*H327</f>
        <v>0</v>
      </c>
      <c r="Q327" s="227">
        <v>0.00020000000000000001</v>
      </c>
      <c r="R327" s="227">
        <f>Q327*H327</f>
        <v>0.039199999999999999</v>
      </c>
      <c r="S327" s="227">
        <v>0</v>
      </c>
      <c r="T327" s="228">
        <f>S327*H327</f>
        <v>0</v>
      </c>
      <c r="AR327" s="229" t="s">
        <v>219</v>
      </c>
      <c r="AT327" s="229" t="s">
        <v>132</v>
      </c>
      <c r="AU327" s="229" t="s">
        <v>86</v>
      </c>
      <c r="AY327" s="16" t="s">
        <v>130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6" t="s">
        <v>84</v>
      </c>
      <c r="BK327" s="230">
        <f>ROUND(I327*H327,2)</f>
        <v>0</v>
      </c>
      <c r="BL327" s="16" t="s">
        <v>219</v>
      </c>
      <c r="BM327" s="229" t="s">
        <v>568</v>
      </c>
    </row>
    <row r="328" s="12" customFormat="1">
      <c r="B328" s="231"/>
      <c r="C328" s="232"/>
      <c r="D328" s="233" t="s">
        <v>139</v>
      </c>
      <c r="E328" s="234" t="s">
        <v>1</v>
      </c>
      <c r="F328" s="235" t="s">
        <v>569</v>
      </c>
      <c r="G328" s="232"/>
      <c r="H328" s="236">
        <v>196</v>
      </c>
      <c r="I328" s="237"/>
      <c r="J328" s="232"/>
      <c r="K328" s="232"/>
      <c r="L328" s="238"/>
      <c r="M328" s="239"/>
      <c r="N328" s="240"/>
      <c r="O328" s="240"/>
      <c r="P328" s="240"/>
      <c r="Q328" s="240"/>
      <c r="R328" s="240"/>
      <c r="S328" s="240"/>
      <c r="T328" s="241"/>
      <c r="AT328" s="242" t="s">
        <v>139</v>
      </c>
      <c r="AU328" s="242" t="s">
        <v>86</v>
      </c>
      <c r="AV328" s="12" t="s">
        <v>86</v>
      </c>
      <c r="AW328" s="12" t="s">
        <v>32</v>
      </c>
      <c r="AX328" s="12" t="s">
        <v>84</v>
      </c>
      <c r="AY328" s="242" t="s">
        <v>130</v>
      </c>
    </row>
    <row r="329" s="1" customFormat="1" ht="36" customHeight="1">
      <c r="B329" s="37"/>
      <c r="C329" s="254" t="s">
        <v>570</v>
      </c>
      <c r="D329" s="254" t="s">
        <v>173</v>
      </c>
      <c r="E329" s="255" t="s">
        <v>571</v>
      </c>
      <c r="F329" s="256" t="s">
        <v>572</v>
      </c>
      <c r="G329" s="257" t="s">
        <v>135</v>
      </c>
      <c r="H329" s="258">
        <v>569.46900000000005</v>
      </c>
      <c r="I329" s="259"/>
      <c r="J329" s="260">
        <f>ROUND(I329*H329,2)</f>
        <v>0</v>
      </c>
      <c r="K329" s="256" t="s">
        <v>136</v>
      </c>
      <c r="L329" s="261"/>
      <c r="M329" s="262" t="s">
        <v>1</v>
      </c>
      <c r="N329" s="263" t="s">
        <v>41</v>
      </c>
      <c r="O329" s="85"/>
      <c r="P329" s="227">
        <f>O329*H329</f>
        <v>0</v>
      </c>
      <c r="Q329" s="227">
        <v>0.001</v>
      </c>
      <c r="R329" s="227">
        <f>Q329*H329</f>
        <v>0.56946900000000011</v>
      </c>
      <c r="S329" s="227">
        <v>0</v>
      </c>
      <c r="T329" s="228">
        <f>S329*H329</f>
        <v>0</v>
      </c>
      <c r="AR329" s="229" t="s">
        <v>298</v>
      </c>
      <c r="AT329" s="229" t="s">
        <v>173</v>
      </c>
      <c r="AU329" s="229" t="s">
        <v>86</v>
      </c>
      <c r="AY329" s="16" t="s">
        <v>130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6" t="s">
        <v>84</v>
      </c>
      <c r="BK329" s="230">
        <f>ROUND(I329*H329,2)</f>
        <v>0</v>
      </c>
      <c r="BL329" s="16" t="s">
        <v>219</v>
      </c>
      <c r="BM329" s="229" t="s">
        <v>573</v>
      </c>
    </row>
    <row r="330" s="12" customFormat="1">
      <c r="B330" s="231"/>
      <c r="C330" s="232"/>
      <c r="D330" s="233" t="s">
        <v>139</v>
      </c>
      <c r="E330" s="234" t="s">
        <v>1</v>
      </c>
      <c r="F330" s="235" t="s">
        <v>574</v>
      </c>
      <c r="G330" s="232"/>
      <c r="H330" s="236">
        <v>451.86900000000003</v>
      </c>
      <c r="I330" s="237"/>
      <c r="J330" s="232"/>
      <c r="K330" s="232"/>
      <c r="L330" s="238"/>
      <c r="M330" s="239"/>
      <c r="N330" s="240"/>
      <c r="O330" s="240"/>
      <c r="P330" s="240"/>
      <c r="Q330" s="240"/>
      <c r="R330" s="240"/>
      <c r="S330" s="240"/>
      <c r="T330" s="241"/>
      <c r="AT330" s="242" t="s">
        <v>139</v>
      </c>
      <c r="AU330" s="242" t="s">
        <v>86</v>
      </c>
      <c r="AV330" s="12" t="s">
        <v>86</v>
      </c>
      <c r="AW330" s="12" t="s">
        <v>32</v>
      </c>
      <c r="AX330" s="12" t="s">
        <v>76</v>
      </c>
      <c r="AY330" s="242" t="s">
        <v>130</v>
      </c>
    </row>
    <row r="331" s="12" customFormat="1">
      <c r="B331" s="231"/>
      <c r="C331" s="232"/>
      <c r="D331" s="233" t="s">
        <v>139</v>
      </c>
      <c r="E331" s="234" t="s">
        <v>1</v>
      </c>
      <c r="F331" s="235" t="s">
        <v>575</v>
      </c>
      <c r="G331" s="232"/>
      <c r="H331" s="236">
        <v>117.59999999999999</v>
      </c>
      <c r="I331" s="237"/>
      <c r="J331" s="232"/>
      <c r="K331" s="232"/>
      <c r="L331" s="238"/>
      <c r="M331" s="239"/>
      <c r="N331" s="240"/>
      <c r="O331" s="240"/>
      <c r="P331" s="240"/>
      <c r="Q331" s="240"/>
      <c r="R331" s="240"/>
      <c r="S331" s="240"/>
      <c r="T331" s="241"/>
      <c r="AT331" s="242" t="s">
        <v>139</v>
      </c>
      <c r="AU331" s="242" t="s">
        <v>86</v>
      </c>
      <c r="AV331" s="12" t="s">
        <v>86</v>
      </c>
      <c r="AW331" s="12" t="s">
        <v>32</v>
      </c>
      <c r="AX331" s="12" t="s">
        <v>76</v>
      </c>
      <c r="AY331" s="242" t="s">
        <v>130</v>
      </c>
    </row>
    <row r="332" s="13" customFormat="1">
      <c r="B332" s="243"/>
      <c r="C332" s="244"/>
      <c r="D332" s="233" t="s">
        <v>139</v>
      </c>
      <c r="E332" s="245" t="s">
        <v>1</v>
      </c>
      <c r="F332" s="246" t="s">
        <v>153</v>
      </c>
      <c r="G332" s="244"/>
      <c r="H332" s="247">
        <v>569.46900000000005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AT332" s="253" t="s">
        <v>139</v>
      </c>
      <c r="AU332" s="253" t="s">
        <v>86</v>
      </c>
      <c r="AV332" s="13" t="s">
        <v>137</v>
      </c>
      <c r="AW332" s="13" t="s">
        <v>32</v>
      </c>
      <c r="AX332" s="13" t="s">
        <v>84</v>
      </c>
      <c r="AY332" s="253" t="s">
        <v>130</v>
      </c>
    </row>
    <row r="333" s="1" customFormat="1" ht="24" customHeight="1">
      <c r="B333" s="37"/>
      <c r="C333" s="218" t="s">
        <v>576</v>
      </c>
      <c r="D333" s="218" t="s">
        <v>132</v>
      </c>
      <c r="E333" s="219" t="s">
        <v>577</v>
      </c>
      <c r="F333" s="220" t="s">
        <v>578</v>
      </c>
      <c r="G333" s="221" t="s">
        <v>236</v>
      </c>
      <c r="H333" s="222">
        <v>6</v>
      </c>
      <c r="I333" s="223"/>
      <c r="J333" s="224">
        <f>ROUND(I333*H333,2)</f>
        <v>0</v>
      </c>
      <c r="K333" s="220" t="s">
        <v>136</v>
      </c>
      <c r="L333" s="42"/>
      <c r="M333" s="225" t="s">
        <v>1</v>
      </c>
      <c r="N333" s="226" t="s">
        <v>41</v>
      </c>
      <c r="O333" s="85"/>
      <c r="P333" s="227">
        <f>O333*H333</f>
        <v>0</v>
      </c>
      <c r="Q333" s="227">
        <v>0.00029999999999999997</v>
      </c>
      <c r="R333" s="227">
        <f>Q333*H333</f>
        <v>0.0018</v>
      </c>
      <c r="S333" s="227">
        <v>0</v>
      </c>
      <c r="T333" s="228">
        <f>S333*H333</f>
        <v>0</v>
      </c>
      <c r="AR333" s="229" t="s">
        <v>219</v>
      </c>
      <c r="AT333" s="229" t="s">
        <v>132</v>
      </c>
      <c r="AU333" s="229" t="s">
        <v>86</v>
      </c>
      <c r="AY333" s="16" t="s">
        <v>130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6" t="s">
        <v>84</v>
      </c>
      <c r="BK333" s="230">
        <f>ROUND(I333*H333,2)</f>
        <v>0</v>
      </c>
      <c r="BL333" s="16" t="s">
        <v>219</v>
      </c>
      <c r="BM333" s="229" t="s">
        <v>579</v>
      </c>
    </row>
    <row r="334" s="12" customFormat="1">
      <c r="B334" s="231"/>
      <c r="C334" s="232"/>
      <c r="D334" s="233" t="s">
        <v>139</v>
      </c>
      <c r="E334" s="234" t="s">
        <v>1</v>
      </c>
      <c r="F334" s="235" t="s">
        <v>160</v>
      </c>
      <c r="G334" s="232"/>
      <c r="H334" s="236">
        <v>6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AT334" s="242" t="s">
        <v>139</v>
      </c>
      <c r="AU334" s="242" t="s">
        <v>86</v>
      </c>
      <c r="AV334" s="12" t="s">
        <v>86</v>
      </c>
      <c r="AW334" s="12" t="s">
        <v>32</v>
      </c>
      <c r="AX334" s="12" t="s">
        <v>84</v>
      </c>
      <c r="AY334" s="242" t="s">
        <v>130</v>
      </c>
    </row>
    <row r="335" s="1" customFormat="1" ht="16.5" customHeight="1">
      <c r="B335" s="37"/>
      <c r="C335" s="254" t="s">
        <v>580</v>
      </c>
      <c r="D335" s="254" t="s">
        <v>173</v>
      </c>
      <c r="E335" s="255" t="s">
        <v>581</v>
      </c>
      <c r="F335" s="256" t="s">
        <v>582</v>
      </c>
      <c r="G335" s="257" t="s">
        <v>236</v>
      </c>
      <c r="H335" s="258">
        <v>4.2000000000000002</v>
      </c>
      <c r="I335" s="259"/>
      <c r="J335" s="260">
        <f>ROUND(I335*H335,2)</f>
        <v>0</v>
      </c>
      <c r="K335" s="256" t="s">
        <v>1</v>
      </c>
      <c r="L335" s="261"/>
      <c r="M335" s="262" t="s">
        <v>1</v>
      </c>
      <c r="N335" s="263" t="s">
        <v>41</v>
      </c>
      <c r="O335" s="85"/>
      <c r="P335" s="227">
        <f>O335*H335</f>
        <v>0</v>
      </c>
      <c r="Q335" s="227">
        <v>0.00029999999999999997</v>
      </c>
      <c r="R335" s="227">
        <f>Q335*H335</f>
        <v>0.0012599999999999998</v>
      </c>
      <c r="S335" s="227">
        <v>0</v>
      </c>
      <c r="T335" s="228">
        <f>S335*H335</f>
        <v>0</v>
      </c>
      <c r="AR335" s="229" t="s">
        <v>298</v>
      </c>
      <c r="AT335" s="229" t="s">
        <v>173</v>
      </c>
      <c r="AU335" s="229" t="s">
        <v>86</v>
      </c>
      <c r="AY335" s="16" t="s">
        <v>130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6" t="s">
        <v>84</v>
      </c>
      <c r="BK335" s="230">
        <f>ROUND(I335*H335,2)</f>
        <v>0</v>
      </c>
      <c r="BL335" s="16" t="s">
        <v>219</v>
      </c>
      <c r="BM335" s="229" t="s">
        <v>583</v>
      </c>
    </row>
    <row r="336" s="12" customFormat="1">
      <c r="B336" s="231"/>
      <c r="C336" s="232"/>
      <c r="D336" s="233" t="s">
        <v>139</v>
      </c>
      <c r="E336" s="232"/>
      <c r="F336" s="235" t="s">
        <v>584</v>
      </c>
      <c r="G336" s="232"/>
      <c r="H336" s="236">
        <v>4.2000000000000002</v>
      </c>
      <c r="I336" s="237"/>
      <c r="J336" s="232"/>
      <c r="K336" s="232"/>
      <c r="L336" s="238"/>
      <c r="M336" s="239"/>
      <c r="N336" s="240"/>
      <c r="O336" s="240"/>
      <c r="P336" s="240"/>
      <c r="Q336" s="240"/>
      <c r="R336" s="240"/>
      <c r="S336" s="240"/>
      <c r="T336" s="241"/>
      <c r="AT336" s="242" t="s">
        <v>139</v>
      </c>
      <c r="AU336" s="242" t="s">
        <v>86</v>
      </c>
      <c r="AV336" s="12" t="s">
        <v>86</v>
      </c>
      <c r="AW336" s="12" t="s">
        <v>4</v>
      </c>
      <c r="AX336" s="12" t="s">
        <v>84</v>
      </c>
      <c r="AY336" s="242" t="s">
        <v>130</v>
      </c>
    </row>
    <row r="337" s="1" customFormat="1" ht="24" customHeight="1">
      <c r="B337" s="37"/>
      <c r="C337" s="218" t="s">
        <v>585</v>
      </c>
      <c r="D337" s="218" t="s">
        <v>132</v>
      </c>
      <c r="E337" s="219" t="s">
        <v>586</v>
      </c>
      <c r="F337" s="220" t="s">
        <v>587</v>
      </c>
      <c r="G337" s="221" t="s">
        <v>236</v>
      </c>
      <c r="H337" s="222">
        <v>2</v>
      </c>
      <c r="I337" s="223"/>
      <c r="J337" s="224">
        <f>ROUND(I337*H337,2)</f>
        <v>0</v>
      </c>
      <c r="K337" s="220" t="s">
        <v>1</v>
      </c>
      <c r="L337" s="42"/>
      <c r="M337" s="225" t="s">
        <v>1</v>
      </c>
      <c r="N337" s="226" t="s">
        <v>41</v>
      </c>
      <c r="O337" s="85"/>
      <c r="P337" s="227">
        <f>O337*H337</f>
        <v>0</v>
      </c>
      <c r="Q337" s="227">
        <v>0.00076000000000000004</v>
      </c>
      <c r="R337" s="227">
        <f>Q337*H337</f>
        <v>0.0015200000000000001</v>
      </c>
      <c r="S337" s="227">
        <v>0</v>
      </c>
      <c r="T337" s="228">
        <f>S337*H337</f>
        <v>0</v>
      </c>
      <c r="AR337" s="229" t="s">
        <v>219</v>
      </c>
      <c r="AT337" s="229" t="s">
        <v>132</v>
      </c>
      <c r="AU337" s="229" t="s">
        <v>86</v>
      </c>
      <c r="AY337" s="16" t="s">
        <v>130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6" t="s">
        <v>84</v>
      </c>
      <c r="BK337" s="230">
        <f>ROUND(I337*H337,2)</f>
        <v>0</v>
      </c>
      <c r="BL337" s="16" t="s">
        <v>219</v>
      </c>
      <c r="BM337" s="229" t="s">
        <v>588</v>
      </c>
    </row>
    <row r="338" s="12" customFormat="1">
      <c r="B338" s="231"/>
      <c r="C338" s="232"/>
      <c r="D338" s="233" t="s">
        <v>139</v>
      </c>
      <c r="E338" s="234" t="s">
        <v>1</v>
      </c>
      <c r="F338" s="235" t="s">
        <v>86</v>
      </c>
      <c r="G338" s="232"/>
      <c r="H338" s="236">
        <v>2</v>
      </c>
      <c r="I338" s="237"/>
      <c r="J338" s="232"/>
      <c r="K338" s="232"/>
      <c r="L338" s="238"/>
      <c r="M338" s="239"/>
      <c r="N338" s="240"/>
      <c r="O338" s="240"/>
      <c r="P338" s="240"/>
      <c r="Q338" s="240"/>
      <c r="R338" s="240"/>
      <c r="S338" s="240"/>
      <c r="T338" s="241"/>
      <c r="AT338" s="242" t="s">
        <v>139</v>
      </c>
      <c r="AU338" s="242" t="s">
        <v>86</v>
      </c>
      <c r="AV338" s="12" t="s">
        <v>86</v>
      </c>
      <c r="AW338" s="12" t="s">
        <v>32</v>
      </c>
      <c r="AX338" s="12" t="s">
        <v>84</v>
      </c>
      <c r="AY338" s="242" t="s">
        <v>130</v>
      </c>
    </row>
    <row r="339" s="1" customFormat="1" ht="24" customHeight="1">
      <c r="B339" s="37"/>
      <c r="C339" s="218" t="s">
        <v>589</v>
      </c>
      <c r="D339" s="218" t="s">
        <v>132</v>
      </c>
      <c r="E339" s="219" t="s">
        <v>590</v>
      </c>
      <c r="F339" s="220" t="s">
        <v>591</v>
      </c>
      <c r="G339" s="221" t="s">
        <v>592</v>
      </c>
      <c r="H339" s="274"/>
      <c r="I339" s="223"/>
      <c r="J339" s="224">
        <f>ROUND(I339*H339,2)</f>
        <v>0</v>
      </c>
      <c r="K339" s="220" t="s">
        <v>136</v>
      </c>
      <c r="L339" s="42"/>
      <c r="M339" s="225" t="s">
        <v>1</v>
      </c>
      <c r="N339" s="226" t="s">
        <v>41</v>
      </c>
      <c r="O339" s="85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AR339" s="229" t="s">
        <v>219</v>
      </c>
      <c r="AT339" s="229" t="s">
        <v>132</v>
      </c>
      <c r="AU339" s="229" t="s">
        <v>86</v>
      </c>
      <c r="AY339" s="16" t="s">
        <v>130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6" t="s">
        <v>84</v>
      </c>
      <c r="BK339" s="230">
        <f>ROUND(I339*H339,2)</f>
        <v>0</v>
      </c>
      <c r="BL339" s="16" t="s">
        <v>219</v>
      </c>
      <c r="BM339" s="229" t="s">
        <v>593</v>
      </c>
    </row>
    <row r="340" s="11" customFormat="1" ht="22.8" customHeight="1">
      <c r="B340" s="202"/>
      <c r="C340" s="203"/>
      <c r="D340" s="204" t="s">
        <v>75</v>
      </c>
      <c r="E340" s="216" t="s">
        <v>594</v>
      </c>
      <c r="F340" s="216" t="s">
        <v>595</v>
      </c>
      <c r="G340" s="203"/>
      <c r="H340" s="203"/>
      <c r="I340" s="206"/>
      <c r="J340" s="217">
        <f>BK340</f>
        <v>0</v>
      </c>
      <c r="K340" s="203"/>
      <c r="L340" s="208"/>
      <c r="M340" s="209"/>
      <c r="N340" s="210"/>
      <c r="O340" s="210"/>
      <c r="P340" s="211">
        <f>SUM(P341:P344)</f>
        <v>0</v>
      </c>
      <c r="Q340" s="210"/>
      <c r="R340" s="211">
        <f>SUM(R341:R344)</f>
        <v>0.0029399999999999999</v>
      </c>
      <c r="S340" s="210"/>
      <c r="T340" s="212">
        <f>SUM(T341:T344)</f>
        <v>0</v>
      </c>
      <c r="AR340" s="213" t="s">
        <v>86</v>
      </c>
      <c r="AT340" s="214" t="s">
        <v>75</v>
      </c>
      <c r="AU340" s="214" t="s">
        <v>84</v>
      </c>
      <c r="AY340" s="213" t="s">
        <v>130</v>
      </c>
      <c r="BK340" s="215">
        <f>SUM(BK341:BK344)</f>
        <v>0</v>
      </c>
    </row>
    <row r="341" s="1" customFormat="1" ht="16.5" customHeight="1">
      <c r="B341" s="37"/>
      <c r="C341" s="218" t="s">
        <v>596</v>
      </c>
      <c r="D341" s="218" t="s">
        <v>132</v>
      </c>
      <c r="E341" s="219" t="s">
        <v>597</v>
      </c>
      <c r="F341" s="220" t="s">
        <v>598</v>
      </c>
      <c r="G341" s="221" t="s">
        <v>440</v>
      </c>
      <c r="H341" s="222">
        <v>1</v>
      </c>
      <c r="I341" s="223"/>
      <c r="J341" s="224">
        <f>ROUND(I341*H341,2)</f>
        <v>0</v>
      </c>
      <c r="K341" s="220" t="s">
        <v>1</v>
      </c>
      <c r="L341" s="42"/>
      <c r="M341" s="225" t="s">
        <v>1</v>
      </c>
      <c r="N341" s="226" t="s">
        <v>41</v>
      </c>
      <c r="O341" s="85"/>
      <c r="P341" s="227">
        <f>O341*H341</f>
        <v>0</v>
      </c>
      <c r="Q341" s="227">
        <v>0.00147</v>
      </c>
      <c r="R341" s="227">
        <f>Q341*H341</f>
        <v>0.00147</v>
      </c>
      <c r="S341" s="227">
        <v>0</v>
      </c>
      <c r="T341" s="228">
        <f>S341*H341</f>
        <v>0</v>
      </c>
      <c r="AR341" s="229" t="s">
        <v>219</v>
      </c>
      <c r="AT341" s="229" t="s">
        <v>132</v>
      </c>
      <c r="AU341" s="229" t="s">
        <v>86</v>
      </c>
      <c r="AY341" s="16" t="s">
        <v>130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6" t="s">
        <v>84</v>
      </c>
      <c r="BK341" s="230">
        <f>ROUND(I341*H341,2)</f>
        <v>0</v>
      </c>
      <c r="BL341" s="16" t="s">
        <v>219</v>
      </c>
      <c r="BM341" s="229" t="s">
        <v>599</v>
      </c>
    </row>
    <row r="342" s="12" customFormat="1">
      <c r="B342" s="231"/>
      <c r="C342" s="232"/>
      <c r="D342" s="233" t="s">
        <v>139</v>
      </c>
      <c r="E342" s="234" t="s">
        <v>1</v>
      </c>
      <c r="F342" s="235" t="s">
        <v>84</v>
      </c>
      <c r="G342" s="232"/>
      <c r="H342" s="236">
        <v>1</v>
      </c>
      <c r="I342" s="237"/>
      <c r="J342" s="232"/>
      <c r="K342" s="232"/>
      <c r="L342" s="238"/>
      <c r="M342" s="239"/>
      <c r="N342" s="240"/>
      <c r="O342" s="240"/>
      <c r="P342" s="240"/>
      <c r="Q342" s="240"/>
      <c r="R342" s="240"/>
      <c r="S342" s="240"/>
      <c r="T342" s="241"/>
      <c r="AT342" s="242" t="s">
        <v>139</v>
      </c>
      <c r="AU342" s="242" t="s">
        <v>86</v>
      </c>
      <c r="AV342" s="12" t="s">
        <v>86</v>
      </c>
      <c r="AW342" s="12" t="s">
        <v>32</v>
      </c>
      <c r="AX342" s="12" t="s">
        <v>84</v>
      </c>
      <c r="AY342" s="242" t="s">
        <v>130</v>
      </c>
    </row>
    <row r="343" s="1" customFormat="1" ht="16.5" customHeight="1">
      <c r="B343" s="37"/>
      <c r="C343" s="218" t="s">
        <v>600</v>
      </c>
      <c r="D343" s="218" t="s">
        <v>132</v>
      </c>
      <c r="E343" s="219" t="s">
        <v>601</v>
      </c>
      <c r="F343" s="220" t="s">
        <v>602</v>
      </c>
      <c r="G343" s="221" t="s">
        <v>440</v>
      </c>
      <c r="H343" s="222">
        <v>1</v>
      </c>
      <c r="I343" s="223"/>
      <c r="J343" s="224">
        <f>ROUND(I343*H343,2)</f>
        <v>0</v>
      </c>
      <c r="K343" s="220" t="s">
        <v>1</v>
      </c>
      <c r="L343" s="42"/>
      <c r="M343" s="225" t="s">
        <v>1</v>
      </c>
      <c r="N343" s="226" t="s">
        <v>41</v>
      </c>
      <c r="O343" s="85"/>
      <c r="P343" s="227">
        <f>O343*H343</f>
        <v>0</v>
      </c>
      <c r="Q343" s="227">
        <v>0.00147</v>
      </c>
      <c r="R343" s="227">
        <f>Q343*H343</f>
        <v>0.00147</v>
      </c>
      <c r="S343" s="227">
        <v>0</v>
      </c>
      <c r="T343" s="228">
        <f>S343*H343</f>
        <v>0</v>
      </c>
      <c r="AR343" s="229" t="s">
        <v>219</v>
      </c>
      <c r="AT343" s="229" t="s">
        <v>132</v>
      </c>
      <c r="AU343" s="229" t="s">
        <v>86</v>
      </c>
      <c r="AY343" s="16" t="s">
        <v>130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6" t="s">
        <v>84</v>
      </c>
      <c r="BK343" s="230">
        <f>ROUND(I343*H343,2)</f>
        <v>0</v>
      </c>
      <c r="BL343" s="16" t="s">
        <v>219</v>
      </c>
      <c r="BM343" s="229" t="s">
        <v>603</v>
      </c>
    </row>
    <row r="344" s="12" customFormat="1">
      <c r="B344" s="231"/>
      <c r="C344" s="232"/>
      <c r="D344" s="233" t="s">
        <v>139</v>
      </c>
      <c r="E344" s="234" t="s">
        <v>1</v>
      </c>
      <c r="F344" s="235" t="s">
        <v>84</v>
      </c>
      <c r="G344" s="232"/>
      <c r="H344" s="236">
        <v>1</v>
      </c>
      <c r="I344" s="237"/>
      <c r="J344" s="232"/>
      <c r="K344" s="232"/>
      <c r="L344" s="238"/>
      <c r="M344" s="239"/>
      <c r="N344" s="240"/>
      <c r="O344" s="240"/>
      <c r="P344" s="240"/>
      <c r="Q344" s="240"/>
      <c r="R344" s="240"/>
      <c r="S344" s="240"/>
      <c r="T344" s="241"/>
      <c r="AT344" s="242" t="s">
        <v>139</v>
      </c>
      <c r="AU344" s="242" t="s">
        <v>86</v>
      </c>
      <c r="AV344" s="12" t="s">
        <v>86</v>
      </c>
      <c r="AW344" s="12" t="s">
        <v>32</v>
      </c>
      <c r="AX344" s="12" t="s">
        <v>84</v>
      </c>
      <c r="AY344" s="242" t="s">
        <v>130</v>
      </c>
    </row>
    <row r="345" s="11" customFormat="1" ht="22.8" customHeight="1">
      <c r="B345" s="202"/>
      <c r="C345" s="203"/>
      <c r="D345" s="204" t="s">
        <v>75</v>
      </c>
      <c r="E345" s="216" t="s">
        <v>604</v>
      </c>
      <c r="F345" s="216" t="s">
        <v>605</v>
      </c>
      <c r="G345" s="203"/>
      <c r="H345" s="203"/>
      <c r="I345" s="206"/>
      <c r="J345" s="217">
        <f>BK345</f>
        <v>0</v>
      </c>
      <c r="K345" s="203"/>
      <c r="L345" s="208"/>
      <c r="M345" s="209"/>
      <c r="N345" s="210"/>
      <c r="O345" s="210"/>
      <c r="P345" s="211">
        <f>SUM(P346:P347)</f>
        <v>0</v>
      </c>
      <c r="Q345" s="210"/>
      <c r="R345" s="211">
        <f>SUM(R346:R347)</f>
        <v>0.25162000000000001</v>
      </c>
      <c r="S345" s="210"/>
      <c r="T345" s="212">
        <f>SUM(T346:T347)</f>
        <v>0</v>
      </c>
      <c r="AR345" s="213" t="s">
        <v>86</v>
      </c>
      <c r="AT345" s="214" t="s">
        <v>75</v>
      </c>
      <c r="AU345" s="214" t="s">
        <v>84</v>
      </c>
      <c r="AY345" s="213" t="s">
        <v>130</v>
      </c>
      <c r="BK345" s="215">
        <f>SUM(BK346:BK347)</f>
        <v>0</v>
      </c>
    </row>
    <row r="346" s="1" customFormat="1" ht="16.5" customHeight="1">
      <c r="B346" s="37"/>
      <c r="C346" s="218" t="s">
        <v>606</v>
      </c>
      <c r="D346" s="218" t="s">
        <v>132</v>
      </c>
      <c r="E346" s="219" t="s">
        <v>607</v>
      </c>
      <c r="F346" s="220" t="s">
        <v>608</v>
      </c>
      <c r="G346" s="221" t="s">
        <v>609</v>
      </c>
      <c r="H346" s="222">
        <v>1</v>
      </c>
      <c r="I346" s="223"/>
      <c r="J346" s="224">
        <f>ROUND(I346*H346,2)</f>
        <v>0</v>
      </c>
      <c r="K346" s="220" t="s">
        <v>1</v>
      </c>
      <c r="L346" s="42"/>
      <c r="M346" s="225" t="s">
        <v>1</v>
      </c>
      <c r="N346" s="226" t="s">
        <v>41</v>
      </c>
      <c r="O346" s="85"/>
      <c r="P346" s="227">
        <f>O346*H346</f>
        <v>0</v>
      </c>
      <c r="Q346" s="227">
        <v>0.25162000000000001</v>
      </c>
      <c r="R346" s="227">
        <f>Q346*H346</f>
        <v>0.25162000000000001</v>
      </c>
      <c r="S346" s="227">
        <v>0</v>
      </c>
      <c r="T346" s="228">
        <f>S346*H346</f>
        <v>0</v>
      </c>
      <c r="AR346" s="229" t="s">
        <v>219</v>
      </c>
      <c r="AT346" s="229" t="s">
        <v>132</v>
      </c>
      <c r="AU346" s="229" t="s">
        <v>86</v>
      </c>
      <c r="AY346" s="16" t="s">
        <v>130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6" t="s">
        <v>84</v>
      </c>
      <c r="BK346" s="230">
        <f>ROUND(I346*H346,2)</f>
        <v>0</v>
      </c>
      <c r="BL346" s="16" t="s">
        <v>219</v>
      </c>
      <c r="BM346" s="229" t="s">
        <v>610</v>
      </c>
    </row>
    <row r="347" s="12" customFormat="1">
      <c r="B347" s="231"/>
      <c r="C347" s="232"/>
      <c r="D347" s="233" t="s">
        <v>139</v>
      </c>
      <c r="E347" s="234" t="s">
        <v>1</v>
      </c>
      <c r="F347" s="235" t="s">
        <v>84</v>
      </c>
      <c r="G347" s="232"/>
      <c r="H347" s="236">
        <v>1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AT347" s="242" t="s">
        <v>139</v>
      </c>
      <c r="AU347" s="242" t="s">
        <v>86</v>
      </c>
      <c r="AV347" s="12" t="s">
        <v>86</v>
      </c>
      <c r="AW347" s="12" t="s">
        <v>32</v>
      </c>
      <c r="AX347" s="12" t="s">
        <v>84</v>
      </c>
      <c r="AY347" s="242" t="s">
        <v>130</v>
      </c>
    </row>
    <row r="348" s="11" customFormat="1" ht="25.92" customHeight="1">
      <c r="B348" s="202"/>
      <c r="C348" s="203"/>
      <c r="D348" s="204" t="s">
        <v>75</v>
      </c>
      <c r="E348" s="205" t="s">
        <v>173</v>
      </c>
      <c r="F348" s="205" t="s">
        <v>611</v>
      </c>
      <c r="G348" s="203"/>
      <c r="H348" s="203"/>
      <c r="I348" s="206"/>
      <c r="J348" s="207">
        <f>BK348</f>
        <v>0</v>
      </c>
      <c r="K348" s="203"/>
      <c r="L348" s="208"/>
      <c r="M348" s="209"/>
      <c r="N348" s="210"/>
      <c r="O348" s="210"/>
      <c r="P348" s="211">
        <f>P349+P354</f>
        <v>0</v>
      </c>
      <c r="Q348" s="210"/>
      <c r="R348" s="211">
        <f>R349+R354</f>
        <v>0</v>
      </c>
      <c r="S348" s="210"/>
      <c r="T348" s="212">
        <f>T349+T354</f>
        <v>0</v>
      </c>
      <c r="AR348" s="213" t="s">
        <v>144</v>
      </c>
      <c r="AT348" s="214" t="s">
        <v>75</v>
      </c>
      <c r="AU348" s="214" t="s">
        <v>76</v>
      </c>
      <c r="AY348" s="213" t="s">
        <v>130</v>
      </c>
      <c r="BK348" s="215">
        <f>BK349+BK354</f>
        <v>0</v>
      </c>
    </row>
    <row r="349" s="11" customFormat="1" ht="22.8" customHeight="1">
      <c r="B349" s="202"/>
      <c r="C349" s="203"/>
      <c r="D349" s="204" t="s">
        <v>75</v>
      </c>
      <c r="E349" s="216" t="s">
        <v>612</v>
      </c>
      <c r="F349" s="216" t="s">
        <v>613</v>
      </c>
      <c r="G349" s="203"/>
      <c r="H349" s="203"/>
      <c r="I349" s="206"/>
      <c r="J349" s="217">
        <f>BK349</f>
        <v>0</v>
      </c>
      <c r="K349" s="203"/>
      <c r="L349" s="208"/>
      <c r="M349" s="209"/>
      <c r="N349" s="210"/>
      <c r="O349" s="210"/>
      <c r="P349" s="211">
        <f>SUM(P350:P353)</f>
        <v>0</v>
      </c>
      <c r="Q349" s="210"/>
      <c r="R349" s="211">
        <f>SUM(R350:R353)</f>
        <v>0</v>
      </c>
      <c r="S349" s="210"/>
      <c r="T349" s="212">
        <f>SUM(T350:T353)</f>
        <v>0</v>
      </c>
      <c r="AR349" s="213" t="s">
        <v>144</v>
      </c>
      <c r="AT349" s="214" t="s">
        <v>75</v>
      </c>
      <c r="AU349" s="214" t="s">
        <v>84</v>
      </c>
      <c r="AY349" s="213" t="s">
        <v>130</v>
      </c>
      <c r="BK349" s="215">
        <f>SUM(BK350:BK353)</f>
        <v>0</v>
      </c>
    </row>
    <row r="350" s="1" customFormat="1" ht="16.5" customHeight="1">
      <c r="B350" s="37"/>
      <c r="C350" s="218" t="s">
        <v>614</v>
      </c>
      <c r="D350" s="218" t="s">
        <v>132</v>
      </c>
      <c r="E350" s="219" t="s">
        <v>615</v>
      </c>
      <c r="F350" s="220" t="s">
        <v>616</v>
      </c>
      <c r="G350" s="221" t="s">
        <v>440</v>
      </c>
      <c r="H350" s="222">
        <v>1</v>
      </c>
      <c r="I350" s="223"/>
      <c r="J350" s="224">
        <f>ROUND(I350*H350,2)</f>
        <v>0</v>
      </c>
      <c r="K350" s="220" t="s">
        <v>1</v>
      </c>
      <c r="L350" s="42"/>
      <c r="M350" s="225" t="s">
        <v>1</v>
      </c>
      <c r="N350" s="226" t="s">
        <v>41</v>
      </c>
      <c r="O350" s="85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AR350" s="229" t="s">
        <v>454</v>
      </c>
      <c r="AT350" s="229" t="s">
        <v>132</v>
      </c>
      <c r="AU350" s="229" t="s">
        <v>86</v>
      </c>
      <c r="AY350" s="16" t="s">
        <v>130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6" t="s">
        <v>84</v>
      </c>
      <c r="BK350" s="230">
        <f>ROUND(I350*H350,2)</f>
        <v>0</v>
      </c>
      <c r="BL350" s="16" t="s">
        <v>454</v>
      </c>
      <c r="BM350" s="229" t="s">
        <v>617</v>
      </c>
    </row>
    <row r="351" s="12" customFormat="1">
      <c r="B351" s="231"/>
      <c r="C351" s="232"/>
      <c r="D351" s="233" t="s">
        <v>139</v>
      </c>
      <c r="E351" s="234" t="s">
        <v>1</v>
      </c>
      <c r="F351" s="235" t="s">
        <v>84</v>
      </c>
      <c r="G351" s="232"/>
      <c r="H351" s="236">
        <v>1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AT351" s="242" t="s">
        <v>139</v>
      </c>
      <c r="AU351" s="242" t="s">
        <v>86</v>
      </c>
      <c r="AV351" s="12" t="s">
        <v>86</v>
      </c>
      <c r="AW351" s="12" t="s">
        <v>32</v>
      </c>
      <c r="AX351" s="12" t="s">
        <v>84</v>
      </c>
      <c r="AY351" s="242" t="s">
        <v>130</v>
      </c>
    </row>
    <row r="352" s="1" customFormat="1" ht="16.5" customHeight="1">
      <c r="B352" s="37"/>
      <c r="C352" s="218" t="s">
        <v>618</v>
      </c>
      <c r="D352" s="218" t="s">
        <v>132</v>
      </c>
      <c r="E352" s="219" t="s">
        <v>619</v>
      </c>
      <c r="F352" s="220" t="s">
        <v>620</v>
      </c>
      <c r="G352" s="221" t="s">
        <v>440</v>
      </c>
      <c r="H352" s="222">
        <v>1</v>
      </c>
      <c r="I352" s="223"/>
      <c r="J352" s="224">
        <f>ROUND(I352*H352,2)</f>
        <v>0</v>
      </c>
      <c r="K352" s="220" t="s">
        <v>1</v>
      </c>
      <c r="L352" s="42"/>
      <c r="M352" s="225" t="s">
        <v>1</v>
      </c>
      <c r="N352" s="226" t="s">
        <v>41</v>
      </c>
      <c r="O352" s="85"/>
      <c r="P352" s="227">
        <f>O352*H352</f>
        <v>0</v>
      </c>
      <c r="Q352" s="227">
        <v>0</v>
      </c>
      <c r="R352" s="227">
        <f>Q352*H352</f>
        <v>0</v>
      </c>
      <c r="S352" s="227">
        <v>0</v>
      </c>
      <c r="T352" s="228">
        <f>S352*H352</f>
        <v>0</v>
      </c>
      <c r="AR352" s="229" t="s">
        <v>454</v>
      </c>
      <c r="AT352" s="229" t="s">
        <v>132</v>
      </c>
      <c r="AU352" s="229" t="s">
        <v>86</v>
      </c>
      <c r="AY352" s="16" t="s">
        <v>130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6" t="s">
        <v>84</v>
      </c>
      <c r="BK352" s="230">
        <f>ROUND(I352*H352,2)</f>
        <v>0</v>
      </c>
      <c r="BL352" s="16" t="s">
        <v>454</v>
      </c>
      <c r="BM352" s="229" t="s">
        <v>621</v>
      </c>
    </row>
    <row r="353" s="12" customFormat="1">
      <c r="B353" s="231"/>
      <c r="C353" s="232"/>
      <c r="D353" s="233" t="s">
        <v>139</v>
      </c>
      <c r="E353" s="234" t="s">
        <v>1</v>
      </c>
      <c r="F353" s="235" t="s">
        <v>84</v>
      </c>
      <c r="G353" s="232"/>
      <c r="H353" s="236">
        <v>1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AT353" s="242" t="s">
        <v>139</v>
      </c>
      <c r="AU353" s="242" t="s">
        <v>86</v>
      </c>
      <c r="AV353" s="12" t="s">
        <v>86</v>
      </c>
      <c r="AW353" s="12" t="s">
        <v>32</v>
      </c>
      <c r="AX353" s="12" t="s">
        <v>84</v>
      </c>
      <c r="AY353" s="242" t="s">
        <v>130</v>
      </c>
    </row>
    <row r="354" s="11" customFormat="1" ht="22.8" customHeight="1">
      <c r="B354" s="202"/>
      <c r="C354" s="203"/>
      <c r="D354" s="204" t="s">
        <v>75</v>
      </c>
      <c r="E354" s="216" t="s">
        <v>622</v>
      </c>
      <c r="F354" s="216" t="s">
        <v>623</v>
      </c>
      <c r="G354" s="203"/>
      <c r="H354" s="203"/>
      <c r="I354" s="206"/>
      <c r="J354" s="217">
        <f>BK354</f>
        <v>0</v>
      </c>
      <c r="K354" s="203"/>
      <c r="L354" s="208"/>
      <c r="M354" s="209"/>
      <c r="N354" s="210"/>
      <c r="O354" s="210"/>
      <c r="P354" s="211">
        <f>SUM(P355:P356)</f>
        <v>0</v>
      </c>
      <c r="Q354" s="210"/>
      <c r="R354" s="211">
        <f>SUM(R355:R356)</f>
        <v>0</v>
      </c>
      <c r="S354" s="210"/>
      <c r="T354" s="212">
        <f>SUM(T355:T356)</f>
        <v>0</v>
      </c>
      <c r="AR354" s="213" t="s">
        <v>144</v>
      </c>
      <c r="AT354" s="214" t="s">
        <v>75</v>
      </c>
      <c r="AU354" s="214" t="s">
        <v>84</v>
      </c>
      <c r="AY354" s="213" t="s">
        <v>130</v>
      </c>
      <c r="BK354" s="215">
        <f>SUM(BK355:BK356)</f>
        <v>0</v>
      </c>
    </row>
    <row r="355" s="1" customFormat="1" ht="16.5" customHeight="1">
      <c r="B355" s="37"/>
      <c r="C355" s="218" t="s">
        <v>624</v>
      </c>
      <c r="D355" s="218" t="s">
        <v>132</v>
      </c>
      <c r="E355" s="219" t="s">
        <v>625</v>
      </c>
      <c r="F355" s="220" t="s">
        <v>623</v>
      </c>
      <c r="G355" s="221" t="s">
        <v>440</v>
      </c>
      <c r="H355" s="222">
        <v>1</v>
      </c>
      <c r="I355" s="223"/>
      <c r="J355" s="224">
        <f>ROUND(I355*H355,2)</f>
        <v>0</v>
      </c>
      <c r="K355" s="220" t="s">
        <v>1</v>
      </c>
      <c r="L355" s="42"/>
      <c r="M355" s="225" t="s">
        <v>1</v>
      </c>
      <c r="N355" s="226" t="s">
        <v>41</v>
      </c>
      <c r="O355" s="85"/>
      <c r="P355" s="227">
        <f>O355*H355</f>
        <v>0</v>
      </c>
      <c r="Q355" s="227">
        <v>0</v>
      </c>
      <c r="R355" s="227">
        <f>Q355*H355</f>
        <v>0</v>
      </c>
      <c r="S355" s="227">
        <v>0</v>
      </c>
      <c r="T355" s="228">
        <f>S355*H355</f>
        <v>0</v>
      </c>
      <c r="AR355" s="229" t="s">
        <v>454</v>
      </c>
      <c r="AT355" s="229" t="s">
        <v>132</v>
      </c>
      <c r="AU355" s="229" t="s">
        <v>86</v>
      </c>
      <c r="AY355" s="16" t="s">
        <v>130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6" t="s">
        <v>84</v>
      </c>
      <c r="BK355" s="230">
        <f>ROUND(I355*H355,2)</f>
        <v>0</v>
      </c>
      <c r="BL355" s="16" t="s">
        <v>454</v>
      </c>
      <c r="BM355" s="229" t="s">
        <v>626</v>
      </c>
    </row>
    <row r="356" s="12" customFormat="1">
      <c r="B356" s="231"/>
      <c r="C356" s="232"/>
      <c r="D356" s="233" t="s">
        <v>139</v>
      </c>
      <c r="E356" s="234" t="s">
        <v>1</v>
      </c>
      <c r="F356" s="235" t="s">
        <v>84</v>
      </c>
      <c r="G356" s="232"/>
      <c r="H356" s="236">
        <v>1</v>
      </c>
      <c r="I356" s="237"/>
      <c r="J356" s="232"/>
      <c r="K356" s="232"/>
      <c r="L356" s="238"/>
      <c r="M356" s="239"/>
      <c r="N356" s="240"/>
      <c r="O356" s="240"/>
      <c r="P356" s="240"/>
      <c r="Q356" s="240"/>
      <c r="R356" s="240"/>
      <c r="S356" s="240"/>
      <c r="T356" s="241"/>
      <c r="AT356" s="242" t="s">
        <v>139</v>
      </c>
      <c r="AU356" s="242" t="s">
        <v>86</v>
      </c>
      <c r="AV356" s="12" t="s">
        <v>86</v>
      </c>
      <c r="AW356" s="12" t="s">
        <v>32</v>
      </c>
      <c r="AX356" s="12" t="s">
        <v>84</v>
      </c>
      <c r="AY356" s="242" t="s">
        <v>130</v>
      </c>
    </row>
    <row r="357" s="11" customFormat="1" ht="25.92" customHeight="1">
      <c r="B357" s="202"/>
      <c r="C357" s="203"/>
      <c r="D357" s="204" t="s">
        <v>75</v>
      </c>
      <c r="E357" s="205" t="s">
        <v>627</v>
      </c>
      <c r="F357" s="205" t="s">
        <v>628</v>
      </c>
      <c r="G357" s="203"/>
      <c r="H357" s="203"/>
      <c r="I357" s="206"/>
      <c r="J357" s="207">
        <f>BK357</f>
        <v>0</v>
      </c>
      <c r="K357" s="203"/>
      <c r="L357" s="208"/>
      <c r="M357" s="209"/>
      <c r="N357" s="210"/>
      <c r="O357" s="210"/>
      <c r="P357" s="211">
        <f>P358+P360+P362</f>
        <v>0</v>
      </c>
      <c r="Q357" s="210"/>
      <c r="R357" s="211">
        <f>R358+R360+R362</f>
        <v>0</v>
      </c>
      <c r="S357" s="210"/>
      <c r="T357" s="212">
        <f>T358+T360+T362</f>
        <v>0</v>
      </c>
      <c r="AR357" s="213" t="s">
        <v>154</v>
      </c>
      <c r="AT357" s="214" t="s">
        <v>75</v>
      </c>
      <c r="AU357" s="214" t="s">
        <v>76</v>
      </c>
      <c r="AY357" s="213" t="s">
        <v>130</v>
      </c>
      <c r="BK357" s="215">
        <f>BK358+BK360+BK362</f>
        <v>0</v>
      </c>
    </row>
    <row r="358" s="11" customFormat="1" ht="22.8" customHeight="1">
      <c r="B358" s="202"/>
      <c r="C358" s="203"/>
      <c r="D358" s="204" t="s">
        <v>75</v>
      </c>
      <c r="E358" s="216" t="s">
        <v>629</v>
      </c>
      <c r="F358" s="216" t="s">
        <v>630</v>
      </c>
      <c r="G358" s="203"/>
      <c r="H358" s="203"/>
      <c r="I358" s="206"/>
      <c r="J358" s="217">
        <f>BK358</f>
        <v>0</v>
      </c>
      <c r="K358" s="203"/>
      <c r="L358" s="208"/>
      <c r="M358" s="209"/>
      <c r="N358" s="210"/>
      <c r="O358" s="210"/>
      <c r="P358" s="211">
        <f>P359</f>
        <v>0</v>
      </c>
      <c r="Q358" s="210"/>
      <c r="R358" s="211">
        <f>R359</f>
        <v>0</v>
      </c>
      <c r="S358" s="210"/>
      <c r="T358" s="212">
        <f>T359</f>
        <v>0</v>
      </c>
      <c r="AR358" s="213" t="s">
        <v>154</v>
      </c>
      <c r="AT358" s="214" t="s">
        <v>75</v>
      </c>
      <c r="AU358" s="214" t="s">
        <v>84</v>
      </c>
      <c r="AY358" s="213" t="s">
        <v>130</v>
      </c>
      <c r="BK358" s="215">
        <f>BK359</f>
        <v>0</v>
      </c>
    </row>
    <row r="359" s="1" customFormat="1" ht="16.5" customHeight="1">
      <c r="B359" s="37"/>
      <c r="C359" s="218" t="s">
        <v>631</v>
      </c>
      <c r="D359" s="218" t="s">
        <v>132</v>
      </c>
      <c r="E359" s="219" t="s">
        <v>632</v>
      </c>
      <c r="F359" s="220" t="s">
        <v>633</v>
      </c>
      <c r="G359" s="221" t="s">
        <v>634</v>
      </c>
      <c r="H359" s="222">
        <v>1</v>
      </c>
      <c r="I359" s="223"/>
      <c r="J359" s="224">
        <f>ROUND(I359*H359,2)</f>
        <v>0</v>
      </c>
      <c r="K359" s="220" t="s">
        <v>136</v>
      </c>
      <c r="L359" s="42"/>
      <c r="M359" s="225" t="s">
        <v>1</v>
      </c>
      <c r="N359" s="226" t="s">
        <v>41</v>
      </c>
      <c r="O359" s="85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AR359" s="229" t="s">
        <v>635</v>
      </c>
      <c r="AT359" s="229" t="s">
        <v>132</v>
      </c>
      <c r="AU359" s="229" t="s">
        <v>86</v>
      </c>
      <c r="AY359" s="16" t="s">
        <v>130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6" t="s">
        <v>84</v>
      </c>
      <c r="BK359" s="230">
        <f>ROUND(I359*H359,2)</f>
        <v>0</v>
      </c>
      <c r="BL359" s="16" t="s">
        <v>635</v>
      </c>
      <c r="BM359" s="229" t="s">
        <v>636</v>
      </c>
    </row>
    <row r="360" s="11" customFormat="1" ht="22.8" customHeight="1">
      <c r="B360" s="202"/>
      <c r="C360" s="203"/>
      <c r="D360" s="204" t="s">
        <v>75</v>
      </c>
      <c r="E360" s="216" t="s">
        <v>637</v>
      </c>
      <c r="F360" s="216" t="s">
        <v>638</v>
      </c>
      <c r="G360" s="203"/>
      <c r="H360" s="203"/>
      <c r="I360" s="206"/>
      <c r="J360" s="217">
        <f>BK360</f>
        <v>0</v>
      </c>
      <c r="K360" s="203"/>
      <c r="L360" s="208"/>
      <c r="M360" s="209"/>
      <c r="N360" s="210"/>
      <c r="O360" s="210"/>
      <c r="P360" s="211">
        <f>P361</f>
        <v>0</v>
      </c>
      <c r="Q360" s="210"/>
      <c r="R360" s="211">
        <f>R361</f>
        <v>0</v>
      </c>
      <c r="S360" s="210"/>
      <c r="T360" s="212">
        <f>T361</f>
        <v>0</v>
      </c>
      <c r="AR360" s="213" t="s">
        <v>154</v>
      </c>
      <c r="AT360" s="214" t="s">
        <v>75</v>
      </c>
      <c r="AU360" s="214" t="s">
        <v>84</v>
      </c>
      <c r="AY360" s="213" t="s">
        <v>130</v>
      </c>
      <c r="BK360" s="215">
        <f>BK361</f>
        <v>0</v>
      </c>
    </row>
    <row r="361" s="1" customFormat="1" ht="16.5" customHeight="1">
      <c r="B361" s="37"/>
      <c r="C361" s="218" t="s">
        <v>639</v>
      </c>
      <c r="D361" s="218" t="s">
        <v>132</v>
      </c>
      <c r="E361" s="219" t="s">
        <v>640</v>
      </c>
      <c r="F361" s="220" t="s">
        <v>638</v>
      </c>
      <c r="G361" s="221" t="s">
        <v>634</v>
      </c>
      <c r="H361" s="222">
        <v>1</v>
      </c>
      <c r="I361" s="223"/>
      <c r="J361" s="224">
        <f>ROUND(I361*H361,2)</f>
        <v>0</v>
      </c>
      <c r="K361" s="220" t="s">
        <v>136</v>
      </c>
      <c r="L361" s="42"/>
      <c r="M361" s="225" t="s">
        <v>1</v>
      </c>
      <c r="N361" s="226" t="s">
        <v>41</v>
      </c>
      <c r="O361" s="85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AR361" s="229" t="s">
        <v>635</v>
      </c>
      <c r="AT361" s="229" t="s">
        <v>132</v>
      </c>
      <c r="AU361" s="229" t="s">
        <v>86</v>
      </c>
      <c r="AY361" s="16" t="s">
        <v>130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6" t="s">
        <v>84</v>
      </c>
      <c r="BK361" s="230">
        <f>ROUND(I361*H361,2)</f>
        <v>0</v>
      </c>
      <c r="BL361" s="16" t="s">
        <v>635</v>
      </c>
      <c r="BM361" s="229" t="s">
        <v>641</v>
      </c>
    </row>
    <row r="362" s="11" customFormat="1" ht="22.8" customHeight="1">
      <c r="B362" s="202"/>
      <c r="C362" s="203"/>
      <c r="D362" s="204" t="s">
        <v>75</v>
      </c>
      <c r="E362" s="216" t="s">
        <v>642</v>
      </c>
      <c r="F362" s="216" t="s">
        <v>643</v>
      </c>
      <c r="G362" s="203"/>
      <c r="H362" s="203"/>
      <c r="I362" s="206"/>
      <c r="J362" s="217">
        <f>BK362</f>
        <v>0</v>
      </c>
      <c r="K362" s="203"/>
      <c r="L362" s="208"/>
      <c r="M362" s="209"/>
      <c r="N362" s="210"/>
      <c r="O362" s="210"/>
      <c r="P362" s="211">
        <f>P363</f>
        <v>0</v>
      </c>
      <c r="Q362" s="210"/>
      <c r="R362" s="211">
        <f>R363</f>
        <v>0</v>
      </c>
      <c r="S362" s="210"/>
      <c r="T362" s="212">
        <f>T363</f>
        <v>0</v>
      </c>
      <c r="AR362" s="213" t="s">
        <v>154</v>
      </c>
      <c r="AT362" s="214" t="s">
        <v>75</v>
      </c>
      <c r="AU362" s="214" t="s">
        <v>84</v>
      </c>
      <c r="AY362" s="213" t="s">
        <v>130</v>
      </c>
      <c r="BK362" s="215">
        <f>BK363</f>
        <v>0</v>
      </c>
    </row>
    <row r="363" s="1" customFormat="1" ht="16.5" customHeight="1">
      <c r="B363" s="37"/>
      <c r="C363" s="218" t="s">
        <v>644</v>
      </c>
      <c r="D363" s="218" t="s">
        <v>132</v>
      </c>
      <c r="E363" s="219" t="s">
        <v>645</v>
      </c>
      <c r="F363" s="220" t="s">
        <v>643</v>
      </c>
      <c r="G363" s="221" t="s">
        <v>634</v>
      </c>
      <c r="H363" s="222">
        <v>1</v>
      </c>
      <c r="I363" s="223"/>
      <c r="J363" s="224">
        <f>ROUND(I363*H363,2)</f>
        <v>0</v>
      </c>
      <c r="K363" s="220" t="s">
        <v>136</v>
      </c>
      <c r="L363" s="42"/>
      <c r="M363" s="275" t="s">
        <v>1</v>
      </c>
      <c r="N363" s="276" t="s">
        <v>41</v>
      </c>
      <c r="O363" s="277"/>
      <c r="P363" s="278">
        <f>O363*H363</f>
        <v>0</v>
      </c>
      <c r="Q363" s="278">
        <v>0</v>
      </c>
      <c r="R363" s="278">
        <f>Q363*H363</f>
        <v>0</v>
      </c>
      <c r="S363" s="278">
        <v>0</v>
      </c>
      <c r="T363" s="279">
        <f>S363*H363</f>
        <v>0</v>
      </c>
      <c r="AR363" s="229" t="s">
        <v>635</v>
      </c>
      <c r="AT363" s="229" t="s">
        <v>132</v>
      </c>
      <c r="AU363" s="229" t="s">
        <v>86</v>
      </c>
      <c r="AY363" s="16" t="s">
        <v>130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6" t="s">
        <v>84</v>
      </c>
      <c r="BK363" s="230">
        <f>ROUND(I363*H363,2)</f>
        <v>0</v>
      </c>
      <c r="BL363" s="16" t="s">
        <v>635</v>
      </c>
      <c r="BM363" s="229" t="s">
        <v>646</v>
      </c>
    </row>
    <row r="364" s="1" customFormat="1" ht="6.96" customHeight="1">
      <c r="B364" s="60"/>
      <c r="C364" s="61"/>
      <c r="D364" s="61"/>
      <c r="E364" s="61"/>
      <c r="F364" s="61"/>
      <c r="G364" s="61"/>
      <c r="H364" s="61"/>
      <c r="I364" s="168"/>
      <c r="J364" s="61"/>
      <c r="K364" s="61"/>
      <c r="L364" s="42"/>
    </row>
  </sheetData>
  <sheetProtection sheet="1" autoFilter="0" formatColumns="0" formatRows="0" objects="1" scenarios="1" spinCount="100000" saltValue="jzY52TCoUrxeTnp8xQmzaFD7r9CgqVckKoTfGXoumkLX2N3Hi8JZmz217paglb0ByOPb3mw2OHj+8+yyoHGAcw==" hashValue="ejSSYujw4dACALWtEdLDxI9o0NaVQ2OtxwWY3gjhoAIUdHKSKmKinWjBt8D/6fFkaE87m06ZZir5CZNh2wYPFA==" algorithmName="SHA-512" password="CC35"/>
  <autoFilter ref="C135:K363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2019-11-08T10:04:11Z</dcterms:created>
  <dcterms:modified xsi:type="dcterms:W3CDTF">2019-11-08T10:04:15Z</dcterms:modified>
</cp:coreProperties>
</file>